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2035" windowHeight="7995"/>
  </bookViews>
  <sheets>
    <sheet name="PLC" sheetId="5" r:id="rId1"/>
    <sheet name="cables" sheetId="9" r:id="rId2"/>
    <sheet name="TBs" sheetId="10" r:id="rId3"/>
  </sheets>
  <calcPr calcId="145621"/>
</workbook>
</file>

<file path=xl/calcChain.xml><?xml version="1.0" encoding="utf-8"?>
<calcChain xmlns="http://schemas.openxmlformats.org/spreadsheetml/2006/main">
  <c r="A26" i="5" l="1"/>
  <c r="A27" i="5" s="1"/>
  <c r="A28" i="5" s="1"/>
  <c r="A29" i="5" s="1"/>
  <c r="A30" i="5" s="1"/>
  <c r="A31" i="5" s="1"/>
  <c r="A32" i="5" s="1"/>
  <c r="A33" i="5" s="1"/>
  <c r="I32" i="5"/>
  <c r="I28" i="5"/>
  <c r="E84" i="9"/>
  <c r="E83" i="9"/>
  <c r="E82" i="9"/>
  <c r="E81" i="9"/>
  <c r="E80" i="9"/>
  <c r="E79" i="9"/>
  <c r="E78" i="9"/>
  <c r="E77" i="9"/>
  <c r="E76" i="9"/>
  <c r="E74" i="9"/>
  <c r="E73" i="9"/>
  <c r="E72" i="9"/>
  <c r="E71" i="9"/>
  <c r="E70" i="9"/>
  <c r="E69" i="9"/>
  <c r="E68" i="9"/>
  <c r="E67" i="9"/>
  <c r="E66" i="9"/>
  <c r="E65" i="9"/>
  <c r="E64" i="9"/>
  <c r="E63" i="9"/>
  <c r="E62" i="9"/>
  <c r="E61" i="9"/>
  <c r="E60" i="9"/>
  <c r="E59" i="9"/>
  <c r="E58" i="9"/>
  <c r="E57" i="9"/>
  <c r="E56" i="9"/>
  <c r="E55" i="9"/>
  <c r="E54" i="9"/>
  <c r="E53" i="9"/>
  <c r="E52" i="9"/>
  <c r="E51" i="9"/>
  <c r="E50" i="9"/>
  <c r="E49" i="9"/>
  <c r="E48" i="9"/>
  <c r="E31" i="9"/>
  <c r="E30" i="9"/>
  <c r="E29" i="9"/>
  <c r="E28" i="9"/>
  <c r="E27" i="9"/>
  <c r="E26" i="9"/>
  <c r="E25" i="9"/>
  <c r="E24" i="9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E10" i="9"/>
  <c r="E9" i="9"/>
  <c r="E8" i="9"/>
  <c r="E7" i="9"/>
  <c r="E6" i="9"/>
  <c r="E5" i="9"/>
  <c r="E4" i="9"/>
  <c r="E3" i="9"/>
  <c r="E2" i="9"/>
  <c r="D88" i="9" l="1"/>
  <c r="E88" i="9" s="1"/>
  <c r="D89" i="9"/>
  <c r="E89" i="9" s="1"/>
  <c r="D90" i="9"/>
  <c r="E90" i="9" s="1"/>
  <c r="D87" i="9"/>
  <c r="E87" i="9" s="1"/>
  <c r="D86" i="9"/>
  <c r="E86" i="9" s="1"/>
  <c r="D85" i="9"/>
  <c r="E85" i="9" s="1"/>
  <c r="D39" i="9"/>
  <c r="E39" i="9" s="1"/>
  <c r="D38" i="9"/>
  <c r="D37" i="9"/>
  <c r="D36" i="9"/>
  <c r="D35" i="9"/>
  <c r="D41" i="9"/>
  <c r="E41" i="9" s="1"/>
  <c r="D40" i="9"/>
  <c r="E40" i="9" s="1"/>
  <c r="D34" i="9"/>
  <c r="E34" i="9" s="1"/>
  <c r="D33" i="9"/>
  <c r="E33" i="9" s="1"/>
  <c r="D32" i="9"/>
  <c r="E32" i="9" s="1"/>
  <c r="D46" i="9" l="1"/>
  <c r="E46" i="9" s="1"/>
  <c r="E38" i="9"/>
  <c r="D47" i="9"/>
  <c r="E47" i="9" s="1"/>
  <c r="D44" i="9"/>
  <c r="E44" i="9" s="1"/>
  <c r="E36" i="9"/>
  <c r="D43" i="9"/>
  <c r="E43" i="9" s="1"/>
  <c r="E35" i="9"/>
  <c r="D42" i="9"/>
  <c r="E42" i="9" s="1"/>
  <c r="D45" i="9"/>
  <c r="E45" i="9" s="1"/>
  <c r="E37" i="9"/>
  <c r="M118" i="9"/>
  <c r="A3" i="9"/>
  <c r="A4" i="9" s="1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3" i="5"/>
  <c r="A4" i="5" s="1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H30" i="5"/>
  <c r="H28" i="5"/>
  <c r="H26" i="5"/>
  <c r="I34" i="5" l="1"/>
</calcChain>
</file>

<file path=xl/sharedStrings.xml><?xml version="1.0" encoding="utf-8"?>
<sst xmlns="http://schemas.openxmlformats.org/spreadsheetml/2006/main" count="582" uniqueCount="220">
  <si>
    <t>750-881</t>
  </si>
  <si>
    <t>HPU 1 table 1 pressure closed</t>
  </si>
  <si>
    <t>HPU 1 table 1 pressure open</t>
  </si>
  <si>
    <t>HPU 2 table 1 pressure closed</t>
  </si>
  <si>
    <t>HPU 2 table 1 pressure open</t>
  </si>
  <si>
    <t>HPU 3 table 1 pressure closed</t>
  </si>
  <si>
    <t>HPU 3 table 1 pressure open</t>
  </si>
  <si>
    <t>HPU 4 table 1 pressure closed</t>
  </si>
  <si>
    <t>HPU 4 table 1 pressure open</t>
  </si>
  <si>
    <t>HPU 5 table 1 pressure closed</t>
  </si>
  <si>
    <t>HPU 5 table 1 pressure open</t>
  </si>
  <si>
    <t>HPU 1 table 2 pressure closed</t>
  </si>
  <si>
    <t>HPU 1 table 2 pressure open</t>
  </si>
  <si>
    <t>HPU 2 table 2 pressure closed</t>
  </si>
  <si>
    <t>HPU 2 table 2 pressure open</t>
  </si>
  <si>
    <t>HPU 3 table 2 pressure closed</t>
  </si>
  <si>
    <t>HPU 3 table 2 pressure open</t>
  </si>
  <si>
    <t>HPU 4 table 2 pressure closed</t>
  </si>
  <si>
    <t>HPU 4 table 2 pressure open</t>
  </si>
  <si>
    <t>HPU 5 table 2 pressure closed</t>
  </si>
  <si>
    <t>HPU 5 table 2 pressure open</t>
  </si>
  <si>
    <t>HPU 1 structural pressure closed</t>
  </si>
  <si>
    <t>HPU 1 structural pressure open</t>
  </si>
  <si>
    <t>HPU 2 structural pressure closed</t>
  </si>
  <si>
    <t>HPU 2 structural pressure open</t>
  </si>
  <si>
    <t>HPU 3 structural pressure closed</t>
  </si>
  <si>
    <t>HPU 3 structural pressure open</t>
  </si>
  <si>
    <t>HPU 4 structural pressure closed</t>
  </si>
  <si>
    <t>HPU 4 structural pressure open</t>
  </si>
  <si>
    <t>HPU 5 structural pressure closed</t>
  </si>
  <si>
    <t>HPU 5 structural pressure open</t>
  </si>
  <si>
    <t>750-433</t>
  </si>
  <si>
    <t>750-550</t>
  </si>
  <si>
    <t>HPU P1 proportional valve</t>
  </si>
  <si>
    <t>HPU P2 proportional valve</t>
  </si>
  <si>
    <t>HPU P3 proportional valve</t>
  </si>
  <si>
    <t>HPU P4 proportional valve</t>
  </si>
  <si>
    <t>HPU P5 proportional valve</t>
  </si>
  <si>
    <t>750-474</t>
  </si>
  <si>
    <t>HPU P1 reservoir temperature</t>
  </si>
  <si>
    <t>HPU P2 reservoir temperature</t>
  </si>
  <si>
    <t>HPU P3 reservoir temperature</t>
  </si>
  <si>
    <t>HPU P4 reservoir temperature</t>
  </si>
  <si>
    <t>HPU P5 reservoir temperature</t>
  </si>
  <si>
    <t>Pilot return temperature</t>
  </si>
  <si>
    <t>System return temperature</t>
  </si>
  <si>
    <t>PILOT PRESSURE SWITCH #1</t>
  </si>
  <si>
    <t>PILOT PRESSURE SWITCH #2</t>
  </si>
  <si>
    <t>PILOT PRESSURE SWITCH #3</t>
  </si>
  <si>
    <t>PILOT PRESSURE SWITCH #4</t>
  </si>
  <si>
    <t>PILOT PRESSURE SWITCH #5</t>
  </si>
  <si>
    <t>PILOT PRESSURE SWITCH #6</t>
  </si>
  <si>
    <t>PILOT PRESSURE SWITCH #7</t>
  </si>
  <si>
    <t>PILOT PRESSURE SWITCH #8</t>
  </si>
  <si>
    <t>PILOT FILTER SWITCH #1</t>
  </si>
  <si>
    <t>PILOT FILTER SWITCH #2</t>
  </si>
  <si>
    <t>PILOT FILTER SWITCH #3</t>
  </si>
  <si>
    <t>PILOT FILTER SWITCH #4</t>
  </si>
  <si>
    <t>PILOT FILTER SWITCH #5</t>
  </si>
  <si>
    <t>PILOT FILTER SWITCH #6</t>
  </si>
  <si>
    <t>PILOT FILTER SWITCH #7</t>
  </si>
  <si>
    <t>PILOT FILTER SWITCH #8</t>
  </si>
  <si>
    <t>750-600</t>
  </si>
  <si>
    <t>spare</t>
  </si>
  <si>
    <t>E-stop indicate 1</t>
  </si>
  <si>
    <t>E-stop indicate 2</t>
  </si>
  <si>
    <t>E-stop indicate 3</t>
  </si>
  <si>
    <t>E-stop indicate 4</t>
  </si>
  <si>
    <t>E-stop indicate 5</t>
  </si>
  <si>
    <t>E-stop indicate 6</t>
  </si>
  <si>
    <t>safety relay status</t>
  </si>
  <si>
    <t xml:space="preserve"> </t>
  </si>
  <si>
    <t>SIGNAL NAME</t>
  </si>
  <si>
    <t>CABLE
PN</t>
  </si>
  <si>
    <t>NOTES</t>
  </si>
  <si>
    <t>CORD GRIP</t>
  </si>
  <si>
    <t>110820-01</t>
  </si>
  <si>
    <t>raw cable, cut to length on site, 0.283 O.D.</t>
  </si>
  <si>
    <t>010-053-418</t>
  </si>
  <si>
    <t>none</t>
  </si>
  <si>
    <t>100-240-042</t>
  </si>
  <si>
    <t>HPU P6 proportional valve</t>
  </si>
  <si>
    <t>HPU D1 reservoir temperature</t>
  </si>
  <si>
    <t>HPU D1 pilot proportional valve</t>
  </si>
  <si>
    <t>HPU D1 system proportional valve</t>
  </si>
  <si>
    <t>like 100-282-739 accept -XX</t>
  </si>
  <si>
    <t>0.170 O.D.</t>
  </si>
  <si>
    <t>RK 4.5T-XX/S90</t>
  </si>
  <si>
    <t xml:space="preserve">desk E-stop </t>
  </si>
  <si>
    <t>raw cable, cut to length on site, 0.529 O.D.</t>
  </si>
  <si>
    <t>pump room E-stop</t>
  </si>
  <si>
    <t>pit E-stop #1</t>
  </si>
  <si>
    <t>pit E-stop #2</t>
  </si>
  <si>
    <t>E-stop pedestal #1</t>
  </si>
  <si>
    <t>E-stop pedestal #2</t>
  </si>
  <si>
    <t>0.529 O.D.</t>
  </si>
  <si>
    <t>576381-xx</t>
  </si>
  <si>
    <t>100-185-602</t>
  </si>
  <si>
    <t>like 576367-xx but 2 wire and 90 deg connector</t>
  </si>
  <si>
    <t>HPU D1 E-stop out</t>
  </si>
  <si>
    <t>HPU P1 E-stop out</t>
  </si>
  <si>
    <t>HPU P2 E-stop out</t>
  </si>
  <si>
    <t>HPU P3 E-stop out</t>
  </si>
  <si>
    <t>HPU P4 E-stop out</t>
  </si>
  <si>
    <t>HPU P5 E-stop out</t>
  </si>
  <si>
    <t>blowdown #1 arm</t>
  </si>
  <si>
    <t>blowdown #2 arm</t>
  </si>
  <si>
    <t>blowdown #3 arm</t>
  </si>
  <si>
    <t>blowdown #3 dump</t>
  </si>
  <si>
    <t>blowdown #2 dump</t>
  </si>
  <si>
    <t>blowdown #1 dump</t>
  </si>
  <si>
    <t>750-602</t>
  </si>
  <si>
    <t>750-512</t>
  </si>
  <si>
    <t>RIO to HPU D1 E-stop input</t>
  </si>
  <si>
    <t>HPU D1 to HPU P1 E-stop input</t>
  </si>
  <si>
    <t>HPU P1 to HPU P2 E-stop input</t>
  </si>
  <si>
    <t>HPU P6 E-stop input jumper</t>
  </si>
  <si>
    <t>HPU P2 to HPU P3 E-stop input</t>
  </si>
  <si>
    <t>HPU P3 to HPU P4 E-stop input</t>
  </si>
  <si>
    <t>HPU P4 to HPU P5 E-stop input</t>
  </si>
  <si>
    <t>HPU P5 to HPU P6 E-stop input</t>
  </si>
  <si>
    <t>575610-xx</t>
  </si>
  <si>
    <t>100-210-302</t>
  </si>
  <si>
    <t>WK 4.4T-XX/S90</t>
  </si>
  <si>
    <t>need m12 4S connector</t>
  </si>
  <si>
    <t>need m12 4P connector</t>
  </si>
  <si>
    <t>parking frame down</t>
  </si>
  <si>
    <t>parking frame up</t>
  </si>
  <si>
    <t>parking frame is down</t>
  </si>
  <si>
    <t>parking frame is at park</t>
  </si>
  <si>
    <t>blowdown A arm</t>
  </si>
  <si>
    <t>blowdown B arm</t>
  </si>
  <si>
    <t>blowdown C arm</t>
  </si>
  <si>
    <t>blowdown A dump</t>
  </si>
  <si>
    <t>blowdown B dump</t>
  </si>
  <si>
    <t>blowdown C dump</t>
  </si>
  <si>
    <t>parking frame up solenoid</t>
  </si>
  <si>
    <t>parking frame down solenoind</t>
  </si>
  <si>
    <t>parking frame limit</t>
  </si>
  <si>
    <t>insert</t>
  </si>
  <si>
    <t>2 plugs</t>
  </si>
  <si>
    <t>see mark-up Pall switch, c = com, a = n.c., b = n.o, 0.329" OD</t>
  </si>
  <si>
    <t>VK 7 5-hole</t>
  </si>
  <si>
    <t>VK 8 5-hole</t>
  </si>
  <si>
    <t>VK 14 2-hole</t>
  </si>
  <si>
    <t>VK 5 8-hole</t>
  </si>
  <si>
    <t>.22 OD</t>
  </si>
  <si>
    <t>VK 6 8-hole</t>
  </si>
  <si>
    <t>1 plug</t>
  </si>
  <si>
    <t>plug</t>
  </si>
  <si>
    <t>7 plug</t>
  </si>
  <si>
    <t>12 plug</t>
  </si>
  <si>
    <t>2 plug</t>
  </si>
  <si>
    <t>4 plug</t>
  </si>
  <si>
    <t>MEASURED
LENGTH
(FT)</t>
  </si>
  <si>
    <t>HPU P1 table 1 pressure closed</t>
  </si>
  <si>
    <t>HPU P1 table 1 pressure open</t>
  </si>
  <si>
    <t>HPU P2 table 1 pressure closed</t>
  </si>
  <si>
    <t>HPU P2 table 1 pressure open</t>
  </si>
  <si>
    <t>HPU P3 table 1 pressure closed</t>
  </si>
  <si>
    <t>HPU P3 table 1 pressure open</t>
  </si>
  <si>
    <t>HPU P4 table 1 pressure closed</t>
  </si>
  <si>
    <t>HPU P4 table 1 pressure open</t>
  </si>
  <si>
    <t>HPU P5 table 1 pressure closed</t>
  </si>
  <si>
    <t>HPU P5 table 1 pressure open</t>
  </si>
  <si>
    <t>HPU P1 table 2 pressure closed</t>
  </si>
  <si>
    <t>HPU P1 table 2 pressure open</t>
  </si>
  <si>
    <t>HPU P2 table 2 pressure closed</t>
  </si>
  <si>
    <t>HPU P2 table 2 pressure open</t>
  </si>
  <si>
    <t>HPU P3 table 2 pressure closed</t>
  </si>
  <si>
    <t>HPU P3 table 2 pressure open</t>
  </si>
  <si>
    <t>HPU P4 table 2 pressure closed</t>
  </si>
  <si>
    <t>HPU P4 table 2 pressure open</t>
  </si>
  <si>
    <t>HPU P5 table 2 pressure closed</t>
  </si>
  <si>
    <t>HPU P5 table 2 pressure open</t>
  </si>
  <si>
    <t>HPU P1 structural pressure closed</t>
  </si>
  <si>
    <t>HPU P1 structural pressure open</t>
  </si>
  <si>
    <t>HPU P2 structural pressure closed</t>
  </si>
  <si>
    <t>HPU P2 structural pressure open</t>
  </si>
  <si>
    <t>HPU P3 structural pressure closed</t>
  </si>
  <si>
    <t>HPU P3 structural pressure open</t>
  </si>
  <si>
    <t>HPU P4 structural pressure closed</t>
  </si>
  <si>
    <t>HPU P4 structural pressure open</t>
  </si>
  <si>
    <t>HPU P5 structural pressure closed</t>
  </si>
  <si>
    <t>HPU P5 structural pressure open</t>
  </si>
  <si>
    <t>NA</t>
  </si>
  <si>
    <t>PILOT PRESSURE SWITCH Y 6/8</t>
  </si>
  <si>
    <t>PILOT FILTER SWITCH Y 6/8</t>
  </si>
  <si>
    <t>PILOT PRESSURE SWITCH Y 2/4</t>
  </si>
  <si>
    <t>PILOT FILTER SWITCH Y 2/4</t>
  </si>
  <si>
    <t>PILOT PRESSURE SWITCH Z2</t>
  </si>
  <si>
    <t>PILOT FILTER SWITCH Z2</t>
  </si>
  <si>
    <t>PILOT FILTER SWITCH Z1</t>
  </si>
  <si>
    <t>PILOT PRESSURE SWITCH Z1</t>
  </si>
  <si>
    <t>PILOT PRESSURE SWITCH Y 1/3</t>
  </si>
  <si>
    <t>PILOT FILTER SWITCH Y 1/3</t>
  </si>
  <si>
    <t>PILOT PRESSURE SWITCH Y 5/7</t>
  </si>
  <si>
    <t>PILOT FILTER SWITCH Y 5/7</t>
  </si>
  <si>
    <t>PILOT FILTER SWITCH Z3</t>
  </si>
  <si>
    <t>PILOT PRESSURE SWITCH Z3</t>
  </si>
  <si>
    <t>PILOT PRESSURE SWITCH Z4</t>
  </si>
  <si>
    <t>PILOT FILTER SWITCH Z4</t>
  </si>
  <si>
    <t>ORDER LENGTH</t>
  </si>
  <si>
    <t>532590-xx</t>
  </si>
  <si>
    <t>110820-05</t>
  </si>
  <si>
    <t>A</t>
  </si>
  <si>
    <t>B</t>
  </si>
  <si>
    <t>C</t>
  </si>
  <si>
    <t>D</t>
  </si>
  <si>
    <t>MAIN FEED</t>
  </si>
  <si>
    <t>PLC</t>
  </si>
  <si>
    <t>SR1</t>
  </si>
  <si>
    <t>SR2</t>
  </si>
  <si>
    <t>ENET SW 1</t>
  </si>
  <si>
    <t>ENET SW 2</t>
  </si>
  <si>
    <t>plc slot 24</t>
  </si>
  <si>
    <t>plc slot 26</t>
  </si>
  <si>
    <t>plc slot 28</t>
  </si>
  <si>
    <t>plc slot 30</t>
  </si>
  <si>
    <t>ENET SW1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</si>
</sst>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Font="1"/>
    <xf numFmtId="0" fontId="2" fillId="0" borderId="0" xfId="0" applyFont="1"/>
    <xf numFmtId="0" fontId="3" fillId="0" borderId="0" xfId="0" applyFont="1"/>
    <xf numFmtId="16" fontId="0" fillId="0" borderId="0" xfId="0" applyNumberFormat="1"/>
    <xf numFmtId="0" fontId="5" fillId="2" borderId="0" xfId="1" applyFont="1" applyAlignment="1">
      <alignment horizontal="center" wrapText="1"/>
    </xf>
    <xf numFmtId="0" fontId="5" fillId="2" borderId="0" xfId="1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Good" xfId="1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zoomScale="90" zoomScaleNormal="90" workbookViewId="0"/>
  </sheetViews>
  <sheetFormatPr defaultRowHeight="15" x14ac:dyDescent="0.25"/>
  <cols>
    <col min="4" max="4" width="30" bestFit="1" customWidth="1"/>
    <col min="5" max="5" width="31.5703125" bestFit="1" customWidth="1"/>
    <col min="6" max="6" width="30" bestFit="1" customWidth="1"/>
    <col min="7" max="7" width="28.7109375" bestFit="1" customWidth="1"/>
    <col min="8" max="11" width="27.42578125" bestFit="1" customWidth="1"/>
  </cols>
  <sheetData>
    <row r="1" spans="1:8" x14ac:dyDescent="0.25">
      <c r="B1" t="s">
        <v>0</v>
      </c>
    </row>
    <row r="2" spans="1:8" x14ac:dyDescent="0.25">
      <c r="A2">
        <v>1</v>
      </c>
      <c r="B2" t="s">
        <v>31</v>
      </c>
      <c r="D2" t="s">
        <v>1</v>
      </c>
      <c r="E2" t="s">
        <v>2</v>
      </c>
      <c r="F2" t="s">
        <v>3</v>
      </c>
      <c r="G2" t="s">
        <v>4</v>
      </c>
    </row>
    <row r="3" spans="1:8" x14ac:dyDescent="0.25">
      <c r="A3">
        <f>A2+1</f>
        <v>2</v>
      </c>
      <c r="B3" t="s">
        <v>31</v>
      </c>
      <c r="D3" t="s">
        <v>5</v>
      </c>
      <c r="E3" t="s">
        <v>6</v>
      </c>
      <c r="F3" t="s">
        <v>7</v>
      </c>
      <c r="G3" t="s">
        <v>8</v>
      </c>
    </row>
    <row r="4" spans="1:8" x14ac:dyDescent="0.25">
      <c r="A4">
        <f t="shared" ref="A4:A33" si="0">A3+1</f>
        <v>3</v>
      </c>
      <c r="B4" t="s">
        <v>31</v>
      </c>
      <c r="D4" t="s">
        <v>9</v>
      </c>
      <c r="E4" t="s">
        <v>10</v>
      </c>
      <c r="F4" t="s">
        <v>11</v>
      </c>
      <c r="G4" t="s">
        <v>12</v>
      </c>
    </row>
    <row r="5" spans="1:8" x14ac:dyDescent="0.25">
      <c r="A5">
        <f t="shared" si="0"/>
        <v>4</v>
      </c>
      <c r="B5" t="s">
        <v>31</v>
      </c>
      <c r="D5" t="s">
        <v>13</v>
      </c>
      <c r="E5" t="s">
        <v>14</v>
      </c>
      <c r="F5" t="s">
        <v>15</v>
      </c>
      <c r="G5" t="s">
        <v>16</v>
      </c>
    </row>
    <row r="6" spans="1:8" x14ac:dyDescent="0.25">
      <c r="A6">
        <f t="shared" si="0"/>
        <v>5</v>
      </c>
      <c r="B6" t="s">
        <v>31</v>
      </c>
      <c r="D6" t="s">
        <v>17</v>
      </c>
      <c r="E6" t="s">
        <v>18</v>
      </c>
      <c r="F6" t="s">
        <v>19</v>
      </c>
      <c r="G6" t="s">
        <v>20</v>
      </c>
    </row>
    <row r="7" spans="1:8" x14ac:dyDescent="0.25">
      <c r="A7">
        <f t="shared" si="0"/>
        <v>6</v>
      </c>
      <c r="B7" t="s">
        <v>31</v>
      </c>
      <c r="D7" t="s">
        <v>21</v>
      </c>
      <c r="E7" t="s">
        <v>22</v>
      </c>
      <c r="F7" t="s">
        <v>23</v>
      </c>
      <c r="G7" t="s">
        <v>24</v>
      </c>
    </row>
    <row r="8" spans="1:8" x14ac:dyDescent="0.25">
      <c r="A8">
        <f t="shared" si="0"/>
        <v>7</v>
      </c>
      <c r="B8" t="s">
        <v>31</v>
      </c>
      <c r="D8" t="s">
        <v>25</v>
      </c>
      <c r="E8" t="s">
        <v>26</v>
      </c>
      <c r="F8" t="s">
        <v>27</v>
      </c>
      <c r="G8" t="s">
        <v>28</v>
      </c>
    </row>
    <row r="9" spans="1:8" x14ac:dyDescent="0.25">
      <c r="A9">
        <f t="shared" si="0"/>
        <v>8</v>
      </c>
      <c r="B9" t="s">
        <v>31</v>
      </c>
      <c r="D9" t="s">
        <v>29</v>
      </c>
      <c r="E9" t="s">
        <v>30</v>
      </c>
      <c r="F9" s="1" t="s">
        <v>63</v>
      </c>
      <c r="G9" s="1" t="s">
        <v>63</v>
      </c>
    </row>
    <row r="10" spans="1:8" x14ac:dyDescent="0.25">
      <c r="A10">
        <f t="shared" si="0"/>
        <v>9</v>
      </c>
      <c r="B10" t="s">
        <v>31</v>
      </c>
      <c r="D10" t="s">
        <v>46</v>
      </c>
      <c r="E10" t="s">
        <v>47</v>
      </c>
      <c r="F10" t="s">
        <v>48</v>
      </c>
      <c r="G10" t="s">
        <v>49</v>
      </c>
    </row>
    <row r="11" spans="1:8" x14ac:dyDescent="0.25">
      <c r="A11">
        <f t="shared" si="0"/>
        <v>10</v>
      </c>
      <c r="B11" t="s">
        <v>31</v>
      </c>
      <c r="D11" t="s">
        <v>50</v>
      </c>
      <c r="E11" t="s">
        <v>51</v>
      </c>
      <c r="F11" t="s">
        <v>52</v>
      </c>
      <c r="G11" t="s">
        <v>53</v>
      </c>
      <c r="H11" t="s">
        <v>71</v>
      </c>
    </row>
    <row r="12" spans="1:8" x14ac:dyDescent="0.25">
      <c r="A12">
        <f t="shared" si="0"/>
        <v>11</v>
      </c>
      <c r="B12" t="s">
        <v>31</v>
      </c>
      <c r="D12" t="s">
        <v>54</v>
      </c>
      <c r="E12" t="s">
        <v>55</v>
      </c>
      <c r="F12" t="s">
        <v>56</v>
      </c>
      <c r="G12" t="s">
        <v>57</v>
      </c>
    </row>
    <row r="13" spans="1:8" x14ac:dyDescent="0.25">
      <c r="A13">
        <f t="shared" si="0"/>
        <v>12</v>
      </c>
      <c r="B13" t="s">
        <v>31</v>
      </c>
      <c r="D13" t="s">
        <v>58</v>
      </c>
      <c r="E13" t="s">
        <v>59</v>
      </c>
      <c r="F13" t="s">
        <v>60</v>
      </c>
      <c r="G13" t="s">
        <v>61</v>
      </c>
    </row>
    <row r="14" spans="1:8" x14ac:dyDescent="0.25">
      <c r="A14">
        <f t="shared" si="0"/>
        <v>13</v>
      </c>
      <c r="B14" t="s">
        <v>31</v>
      </c>
      <c r="D14" t="s">
        <v>64</v>
      </c>
      <c r="E14" t="s">
        <v>65</v>
      </c>
      <c r="F14" t="s">
        <v>66</v>
      </c>
      <c r="G14" t="s">
        <v>67</v>
      </c>
    </row>
    <row r="15" spans="1:8" x14ac:dyDescent="0.25">
      <c r="A15">
        <f t="shared" si="0"/>
        <v>14</v>
      </c>
      <c r="B15" t="s">
        <v>31</v>
      </c>
      <c r="D15" t="s">
        <v>68</v>
      </c>
      <c r="E15" t="s">
        <v>69</v>
      </c>
      <c r="F15" t="s">
        <v>63</v>
      </c>
      <c r="G15" t="s">
        <v>70</v>
      </c>
    </row>
    <row r="16" spans="1:8" x14ac:dyDescent="0.25">
      <c r="A16">
        <f t="shared" si="0"/>
        <v>15</v>
      </c>
      <c r="B16" t="s">
        <v>31</v>
      </c>
      <c r="D16" t="s">
        <v>128</v>
      </c>
      <c r="E16" t="s">
        <v>129</v>
      </c>
      <c r="F16" t="s">
        <v>63</v>
      </c>
      <c r="G16" t="s">
        <v>63</v>
      </c>
    </row>
    <row r="17" spans="1:9" x14ac:dyDescent="0.25">
      <c r="A17">
        <f t="shared" si="0"/>
        <v>16</v>
      </c>
      <c r="B17" t="s">
        <v>38</v>
      </c>
      <c r="D17" t="s">
        <v>82</v>
      </c>
      <c r="E17" t="s">
        <v>39</v>
      </c>
    </row>
    <row r="18" spans="1:9" x14ac:dyDescent="0.25">
      <c r="A18">
        <f t="shared" si="0"/>
        <v>17</v>
      </c>
      <c r="B18" t="s">
        <v>38</v>
      </c>
      <c r="D18" t="s">
        <v>40</v>
      </c>
      <c r="E18" t="s">
        <v>41</v>
      </c>
    </row>
    <row r="19" spans="1:9" x14ac:dyDescent="0.25">
      <c r="A19">
        <f t="shared" si="0"/>
        <v>18</v>
      </c>
      <c r="B19" t="s">
        <v>38</v>
      </c>
      <c r="D19" t="s">
        <v>42</v>
      </c>
      <c r="E19" t="s">
        <v>43</v>
      </c>
    </row>
    <row r="20" spans="1:9" x14ac:dyDescent="0.25">
      <c r="A20">
        <f t="shared" si="0"/>
        <v>19</v>
      </c>
      <c r="B20" t="s">
        <v>38</v>
      </c>
      <c r="D20" t="s">
        <v>45</v>
      </c>
      <c r="E20" t="s">
        <v>44</v>
      </c>
    </row>
    <row r="21" spans="1:9" x14ac:dyDescent="0.25">
      <c r="A21">
        <f t="shared" si="0"/>
        <v>20</v>
      </c>
      <c r="B21" t="s">
        <v>32</v>
      </c>
      <c r="D21" s="5" t="s">
        <v>83</v>
      </c>
      <c r="E21" t="s">
        <v>84</v>
      </c>
    </row>
    <row r="22" spans="1:9" x14ac:dyDescent="0.25">
      <c r="A22">
        <f t="shared" si="0"/>
        <v>21</v>
      </c>
      <c r="B22" t="s">
        <v>32</v>
      </c>
      <c r="D22" t="s">
        <v>33</v>
      </c>
      <c r="E22" t="s">
        <v>34</v>
      </c>
    </row>
    <row r="23" spans="1:9" x14ac:dyDescent="0.25">
      <c r="A23">
        <f t="shared" si="0"/>
        <v>22</v>
      </c>
      <c r="B23" t="s">
        <v>32</v>
      </c>
      <c r="D23" t="s">
        <v>35</v>
      </c>
      <c r="E23" t="s">
        <v>36</v>
      </c>
    </row>
    <row r="24" spans="1:9" x14ac:dyDescent="0.25">
      <c r="A24">
        <f t="shared" si="0"/>
        <v>23</v>
      </c>
      <c r="B24" t="s">
        <v>32</v>
      </c>
      <c r="D24" t="s">
        <v>37</v>
      </c>
      <c r="E24" t="s">
        <v>63</v>
      </c>
    </row>
    <row r="25" spans="1:9" x14ac:dyDescent="0.25">
      <c r="A25">
        <f t="shared" si="0"/>
        <v>24</v>
      </c>
      <c r="B25" t="s">
        <v>111</v>
      </c>
    </row>
    <row r="26" spans="1:9" x14ac:dyDescent="0.25">
      <c r="A26">
        <f t="shared" si="0"/>
        <v>25</v>
      </c>
      <c r="B26" t="s">
        <v>112</v>
      </c>
      <c r="D26" t="s">
        <v>130</v>
      </c>
      <c r="E26" t="s">
        <v>131</v>
      </c>
      <c r="F26">
        <v>1.3</v>
      </c>
      <c r="G26">
        <v>1.3</v>
      </c>
      <c r="H26">
        <f>SUM(F26:G26)</f>
        <v>2.6</v>
      </c>
    </row>
    <row r="27" spans="1:9" x14ac:dyDescent="0.25">
      <c r="A27">
        <f t="shared" si="0"/>
        <v>26</v>
      </c>
      <c r="B27" t="s">
        <v>111</v>
      </c>
    </row>
    <row r="28" spans="1:9" x14ac:dyDescent="0.25">
      <c r="A28">
        <f t="shared" si="0"/>
        <v>27</v>
      </c>
      <c r="B28" t="s">
        <v>112</v>
      </c>
      <c r="D28" t="s">
        <v>132</v>
      </c>
      <c r="E28" t="s">
        <v>133</v>
      </c>
      <c r="F28">
        <v>1.3</v>
      </c>
      <c r="G28">
        <v>1.25</v>
      </c>
      <c r="H28">
        <f>SUM(F28:G28)</f>
        <v>2.5499999999999998</v>
      </c>
      <c r="I28">
        <f>SUM(F26:G28)</f>
        <v>5.15</v>
      </c>
    </row>
    <row r="29" spans="1:9" x14ac:dyDescent="0.25">
      <c r="A29">
        <f t="shared" si="0"/>
        <v>28</v>
      </c>
      <c r="B29" t="s">
        <v>111</v>
      </c>
    </row>
    <row r="30" spans="1:9" x14ac:dyDescent="0.25">
      <c r="A30">
        <f t="shared" si="0"/>
        <v>29</v>
      </c>
      <c r="B30" t="s">
        <v>112</v>
      </c>
      <c r="D30" t="s">
        <v>134</v>
      </c>
      <c r="E30" t="s">
        <v>135</v>
      </c>
      <c r="F30">
        <v>1.25</v>
      </c>
      <c r="G30">
        <v>1.25</v>
      </c>
      <c r="H30">
        <f>SUM(F30:G30)</f>
        <v>2.5</v>
      </c>
    </row>
    <row r="31" spans="1:9" x14ac:dyDescent="0.25">
      <c r="A31">
        <f t="shared" si="0"/>
        <v>30</v>
      </c>
      <c r="B31" t="s">
        <v>111</v>
      </c>
    </row>
    <row r="32" spans="1:9" x14ac:dyDescent="0.25">
      <c r="A32">
        <f t="shared" si="0"/>
        <v>31</v>
      </c>
      <c r="B32" t="s">
        <v>112</v>
      </c>
      <c r="D32" t="s">
        <v>126</v>
      </c>
      <c r="E32" t="s">
        <v>127</v>
      </c>
      <c r="F32">
        <v>1.3</v>
      </c>
      <c r="G32">
        <v>1.3</v>
      </c>
      <c r="I32">
        <f>SUM(F30:G32)</f>
        <v>5.0999999999999996</v>
      </c>
    </row>
    <row r="33" spans="1:9" x14ac:dyDescent="0.25">
      <c r="A33">
        <f t="shared" si="0"/>
        <v>32</v>
      </c>
      <c r="B33" t="s">
        <v>62</v>
      </c>
    </row>
    <row r="34" spans="1:9" x14ac:dyDescent="0.25">
      <c r="I34">
        <f>SUM(I28:I32)</f>
        <v>10.25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8"/>
  <sheetViews>
    <sheetView topLeftCell="A36" workbookViewId="0"/>
  </sheetViews>
  <sheetFormatPr defaultRowHeight="15" x14ac:dyDescent="0.25"/>
  <cols>
    <col min="2" max="2" width="31.42578125" bestFit="1" customWidth="1"/>
    <col min="3" max="3" width="43" bestFit="1" customWidth="1"/>
    <col min="4" max="5" width="12.140625" style="1" customWidth="1"/>
    <col min="6" max="6" width="12.140625" style="9" customWidth="1"/>
    <col min="7" max="7" width="14" customWidth="1"/>
    <col min="8" max="8" width="54.140625" bestFit="1" customWidth="1"/>
    <col min="9" max="9" width="12" bestFit="1" customWidth="1"/>
    <col min="12" max="12" width="12" bestFit="1" customWidth="1"/>
  </cols>
  <sheetData>
    <row r="1" spans="1:12" ht="45" x14ac:dyDescent="0.25">
      <c r="B1" s="3" t="s">
        <v>72</v>
      </c>
      <c r="C1" s="2" t="s">
        <v>73</v>
      </c>
      <c r="D1" s="2" t="s">
        <v>154</v>
      </c>
      <c r="E1" s="2" t="s">
        <v>202</v>
      </c>
      <c r="F1" s="8" t="s">
        <v>202</v>
      </c>
      <c r="G1" s="2" t="s">
        <v>75</v>
      </c>
      <c r="H1" s="3" t="s">
        <v>74</v>
      </c>
      <c r="I1" s="2" t="s">
        <v>139</v>
      </c>
    </row>
    <row r="2" spans="1:12" x14ac:dyDescent="0.25">
      <c r="A2">
        <v>1</v>
      </c>
      <c r="B2" t="s">
        <v>155</v>
      </c>
      <c r="C2" s="6" t="s">
        <v>76</v>
      </c>
      <c r="D2" s="1">
        <v>60</v>
      </c>
      <c r="E2" s="1">
        <f>(D2+20)*1.15</f>
        <v>92</v>
      </c>
      <c r="F2" s="9">
        <v>100</v>
      </c>
      <c r="G2" s="6" t="s">
        <v>97</v>
      </c>
      <c r="H2" t="s">
        <v>77</v>
      </c>
      <c r="I2" s="7" t="s">
        <v>142</v>
      </c>
      <c r="J2">
        <v>1</v>
      </c>
      <c r="L2">
        <v>18</v>
      </c>
    </row>
    <row r="3" spans="1:12" x14ac:dyDescent="0.25">
      <c r="A3">
        <f>A2+1</f>
        <v>2</v>
      </c>
      <c r="B3" t="s">
        <v>156</v>
      </c>
      <c r="C3" s="6" t="s">
        <v>76</v>
      </c>
      <c r="D3" s="1">
        <v>60</v>
      </c>
      <c r="E3" s="1">
        <f t="shared" ref="E3:E31" si="0">(D3+20)*1.15</f>
        <v>92</v>
      </c>
      <c r="F3" s="9">
        <v>100</v>
      </c>
      <c r="G3" s="6" t="s">
        <v>97</v>
      </c>
      <c r="H3" t="s">
        <v>77</v>
      </c>
      <c r="I3" t="s">
        <v>71</v>
      </c>
      <c r="J3">
        <v>2</v>
      </c>
    </row>
    <row r="4" spans="1:12" x14ac:dyDescent="0.25">
      <c r="A4">
        <f t="shared" ref="A4:A67" si="1">A3+1</f>
        <v>3</v>
      </c>
      <c r="B4" t="s">
        <v>157</v>
      </c>
      <c r="C4" s="6" t="s">
        <v>76</v>
      </c>
      <c r="D4" s="1">
        <v>70</v>
      </c>
      <c r="E4" s="1">
        <f t="shared" si="0"/>
        <v>103.49999999999999</v>
      </c>
      <c r="F4" s="9">
        <v>110</v>
      </c>
      <c r="G4" s="6" t="s">
        <v>97</v>
      </c>
      <c r="H4" t="s">
        <v>77</v>
      </c>
      <c r="J4">
        <v>3</v>
      </c>
    </row>
    <row r="5" spans="1:12" x14ac:dyDescent="0.25">
      <c r="A5">
        <f t="shared" si="1"/>
        <v>4</v>
      </c>
      <c r="B5" t="s">
        <v>158</v>
      </c>
      <c r="C5" s="6" t="s">
        <v>76</v>
      </c>
      <c r="D5" s="1">
        <v>70</v>
      </c>
      <c r="E5" s="1">
        <f t="shared" si="0"/>
        <v>103.49999999999999</v>
      </c>
      <c r="F5" s="9">
        <v>110</v>
      </c>
      <c r="G5" s="6" t="s">
        <v>97</v>
      </c>
      <c r="H5" t="s">
        <v>77</v>
      </c>
      <c r="J5">
        <v>4</v>
      </c>
    </row>
    <row r="6" spans="1:12" x14ac:dyDescent="0.25">
      <c r="A6">
        <f t="shared" si="1"/>
        <v>5</v>
      </c>
      <c r="B6" t="s">
        <v>159</v>
      </c>
      <c r="C6" s="6" t="s">
        <v>76</v>
      </c>
      <c r="D6" s="1">
        <v>80</v>
      </c>
      <c r="E6" s="1">
        <f t="shared" si="0"/>
        <v>114.99999999999999</v>
      </c>
      <c r="F6" s="9">
        <v>120</v>
      </c>
      <c r="G6" s="6" t="s">
        <v>97</v>
      </c>
      <c r="H6" t="s">
        <v>77</v>
      </c>
      <c r="J6">
        <v>5</v>
      </c>
    </row>
    <row r="7" spans="1:12" x14ac:dyDescent="0.25">
      <c r="A7">
        <f t="shared" si="1"/>
        <v>6</v>
      </c>
      <c r="B7" t="s">
        <v>160</v>
      </c>
      <c r="C7" s="6" t="s">
        <v>76</v>
      </c>
      <c r="D7" s="1">
        <v>80</v>
      </c>
      <c r="E7" s="1">
        <f t="shared" si="0"/>
        <v>114.99999999999999</v>
      </c>
      <c r="F7" s="9">
        <v>120</v>
      </c>
      <c r="G7" s="6" t="s">
        <v>97</v>
      </c>
      <c r="H7" t="s">
        <v>77</v>
      </c>
      <c r="I7" s="7" t="s">
        <v>142</v>
      </c>
      <c r="J7">
        <v>1</v>
      </c>
    </row>
    <row r="8" spans="1:12" x14ac:dyDescent="0.25">
      <c r="A8">
        <f t="shared" si="1"/>
        <v>7</v>
      </c>
      <c r="B8" t="s">
        <v>161</v>
      </c>
      <c r="C8" s="6" t="s">
        <v>76</v>
      </c>
      <c r="D8" s="1">
        <v>90</v>
      </c>
      <c r="E8" s="1">
        <f t="shared" si="0"/>
        <v>126.49999999999999</v>
      </c>
      <c r="F8" s="9">
        <v>130</v>
      </c>
      <c r="G8" s="6" t="s">
        <v>97</v>
      </c>
      <c r="H8" t="s">
        <v>77</v>
      </c>
      <c r="I8" t="s">
        <v>71</v>
      </c>
      <c r="J8">
        <v>2</v>
      </c>
    </row>
    <row r="9" spans="1:12" x14ac:dyDescent="0.25">
      <c r="A9">
        <f t="shared" si="1"/>
        <v>8</v>
      </c>
      <c r="B9" t="s">
        <v>162</v>
      </c>
      <c r="C9" s="6" t="s">
        <v>76</v>
      </c>
      <c r="D9" s="1">
        <v>90</v>
      </c>
      <c r="E9" s="1">
        <f t="shared" si="0"/>
        <v>126.49999999999999</v>
      </c>
      <c r="F9" s="9">
        <v>130</v>
      </c>
      <c r="G9" s="6" t="s">
        <v>97</v>
      </c>
      <c r="H9" t="s">
        <v>77</v>
      </c>
      <c r="J9">
        <v>3</v>
      </c>
    </row>
    <row r="10" spans="1:12" x14ac:dyDescent="0.25">
      <c r="A10">
        <f t="shared" si="1"/>
        <v>9</v>
      </c>
      <c r="B10" t="s">
        <v>163</v>
      </c>
      <c r="C10" s="6" t="s">
        <v>76</v>
      </c>
      <c r="D10" s="1">
        <v>100</v>
      </c>
      <c r="E10" s="1">
        <f t="shared" si="0"/>
        <v>138</v>
      </c>
      <c r="F10" s="9">
        <v>140</v>
      </c>
      <c r="G10" s="6" t="s">
        <v>97</v>
      </c>
      <c r="H10" t="s">
        <v>77</v>
      </c>
      <c r="J10">
        <v>4</v>
      </c>
    </row>
    <row r="11" spans="1:12" x14ac:dyDescent="0.25">
      <c r="A11">
        <f t="shared" si="1"/>
        <v>10</v>
      </c>
      <c r="B11" t="s">
        <v>164</v>
      </c>
      <c r="C11" s="6" t="s">
        <v>76</v>
      </c>
      <c r="D11" s="1">
        <v>100</v>
      </c>
      <c r="E11" s="1">
        <f t="shared" si="0"/>
        <v>138</v>
      </c>
      <c r="F11" s="9">
        <v>140</v>
      </c>
      <c r="G11" s="6" t="s">
        <v>97</v>
      </c>
      <c r="H11" t="s">
        <v>77</v>
      </c>
      <c r="J11">
        <v>5</v>
      </c>
    </row>
    <row r="12" spans="1:12" x14ac:dyDescent="0.25">
      <c r="A12">
        <f t="shared" si="1"/>
        <v>11</v>
      </c>
      <c r="B12" t="s">
        <v>165</v>
      </c>
      <c r="C12" s="6" t="s">
        <v>76</v>
      </c>
      <c r="D12" s="1">
        <v>60</v>
      </c>
      <c r="E12" s="1">
        <f t="shared" si="0"/>
        <v>92</v>
      </c>
      <c r="F12" s="9">
        <v>100</v>
      </c>
      <c r="G12" s="6" t="s">
        <v>97</v>
      </c>
      <c r="H12" t="s">
        <v>77</v>
      </c>
      <c r="I12" s="7" t="s">
        <v>142</v>
      </c>
      <c r="J12">
        <v>1</v>
      </c>
    </row>
    <row r="13" spans="1:12" x14ac:dyDescent="0.25">
      <c r="A13">
        <f t="shared" si="1"/>
        <v>12</v>
      </c>
      <c r="B13" t="s">
        <v>166</v>
      </c>
      <c r="C13" s="6" t="s">
        <v>76</v>
      </c>
      <c r="D13" s="1">
        <v>60</v>
      </c>
      <c r="E13" s="1">
        <f t="shared" si="0"/>
        <v>92</v>
      </c>
      <c r="F13" s="9">
        <v>100</v>
      </c>
      <c r="G13" s="6" t="s">
        <v>97</v>
      </c>
      <c r="H13" t="s">
        <v>77</v>
      </c>
      <c r="I13" t="s">
        <v>71</v>
      </c>
      <c r="J13">
        <v>2</v>
      </c>
    </row>
    <row r="14" spans="1:12" x14ac:dyDescent="0.25">
      <c r="A14">
        <f t="shared" si="1"/>
        <v>13</v>
      </c>
      <c r="B14" t="s">
        <v>167</v>
      </c>
      <c r="C14" s="6" t="s">
        <v>76</v>
      </c>
      <c r="D14" s="1">
        <v>70</v>
      </c>
      <c r="E14" s="1">
        <f t="shared" si="0"/>
        <v>103.49999999999999</v>
      </c>
      <c r="F14" s="9">
        <v>110</v>
      </c>
      <c r="G14" s="6" t="s">
        <v>97</v>
      </c>
      <c r="H14" t="s">
        <v>77</v>
      </c>
      <c r="J14">
        <v>3</v>
      </c>
    </row>
    <row r="15" spans="1:12" x14ac:dyDescent="0.25">
      <c r="A15">
        <f t="shared" si="1"/>
        <v>14</v>
      </c>
      <c r="B15" t="s">
        <v>168</v>
      </c>
      <c r="C15" s="6" t="s">
        <v>76</v>
      </c>
      <c r="D15" s="1">
        <v>70</v>
      </c>
      <c r="E15" s="1">
        <f t="shared" si="0"/>
        <v>103.49999999999999</v>
      </c>
      <c r="F15" s="9">
        <v>110</v>
      </c>
      <c r="G15" s="6" t="s">
        <v>97</v>
      </c>
      <c r="H15" t="s">
        <v>77</v>
      </c>
      <c r="J15">
        <v>4</v>
      </c>
    </row>
    <row r="16" spans="1:12" x14ac:dyDescent="0.25">
      <c r="A16">
        <f t="shared" si="1"/>
        <v>15</v>
      </c>
      <c r="B16" t="s">
        <v>169</v>
      </c>
      <c r="C16" s="6" t="s">
        <v>76</v>
      </c>
      <c r="D16" s="1">
        <v>80</v>
      </c>
      <c r="E16" s="1">
        <f t="shared" si="0"/>
        <v>114.99999999999999</v>
      </c>
      <c r="F16" s="9">
        <v>120</v>
      </c>
      <c r="G16" s="6" t="s">
        <v>97</v>
      </c>
      <c r="H16" t="s">
        <v>77</v>
      </c>
      <c r="J16">
        <v>5</v>
      </c>
    </row>
    <row r="17" spans="1:10" x14ac:dyDescent="0.25">
      <c r="A17">
        <f t="shared" si="1"/>
        <v>16</v>
      </c>
      <c r="B17" t="s">
        <v>170</v>
      </c>
      <c r="C17" s="6" t="s">
        <v>76</v>
      </c>
      <c r="D17" s="1">
        <v>80</v>
      </c>
      <c r="E17" s="1">
        <f t="shared" si="0"/>
        <v>114.99999999999999</v>
      </c>
      <c r="F17" s="9">
        <v>120</v>
      </c>
      <c r="G17" s="6" t="s">
        <v>97</v>
      </c>
      <c r="H17" t="s">
        <v>77</v>
      </c>
      <c r="I17" s="7" t="s">
        <v>142</v>
      </c>
      <c r="J17">
        <v>1</v>
      </c>
    </row>
    <row r="18" spans="1:10" x14ac:dyDescent="0.25">
      <c r="A18">
        <f t="shared" si="1"/>
        <v>17</v>
      </c>
      <c r="B18" t="s">
        <v>171</v>
      </c>
      <c r="C18" s="6" t="s">
        <v>76</v>
      </c>
      <c r="D18" s="1">
        <v>90</v>
      </c>
      <c r="E18" s="1">
        <f t="shared" si="0"/>
        <v>126.49999999999999</v>
      </c>
      <c r="F18" s="9">
        <v>130</v>
      </c>
      <c r="G18" s="6" t="s">
        <v>97</v>
      </c>
      <c r="H18" t="s">
        <v>77</v>
      </c>
      <c r="I18" t="s">
        <v>71</v>
      </c>
      <c r="J18">
        <v>2</v>
      </c>
    </row>
    <row r="19" spans="1:10" x14ac:dyDescent="0.25">
      <c r="A19">
        <f t="shared" si="1"/>
        <v>18</v>
      </c>
      <c r="B19" t="s">
        <v>172</v>
      </c>
      <c r="C19" s="6" t="s">
        <v>76</v>
      </c>
      <c r="D19" s="1">
        <v>90</v>
      </c>
      <c r="E19" s="1">
        <f t="shared" si="0"/>
        <v>126.49999999999999</v>
      </c>
      <c r="F19" s="9">
        <v>130</v>
      </c>
      <c r="G19" s="6" t="s">
        <v>97</v>
      </c>
      <c r="H19" t="s">
        <v>77</v>
      </c>
      <c r="J19">
        <v>3</v>
      </c>
    </row>
    <row r="20" spans="1:10" x14ac:dyDescent="0.25">
      <c r="A20">
        <f t="shared" si="1"/>
        <v>19</v>
      </c>
      <c r="B20" t="s">
        <v>173</v>
      </c>
      <c r="C20" s="6" t="s">
        <v>76</v>
      </c>
      <c r="D20" s="1">
        <v>100</v>
      </c>
      <c r="E20" s="1">
        <f t="shared" si="0"/>
        <v>138</v>
      </c>
      <c r="F20" s="9">
        <v>140</v>
      </c>
      <c r="G20" s="6" t="s">
        <v>97</v>
      </c>
      <c r="H20" t="s">
        <v>77</v>
      </c>
      <c r="J20">
        <v>4</v>
      </c>
    </row>
    <row r="21" spans="1:10" x14ac:dyDescent="0.25">
      <c r="A21">
        <f t="shared" si="1"/>
        <v>20</v>
      </c>
      <c r="B21" t="s">
        <v>174</v>
      </c>
      <c r="C21" s="6" t="s">
        <v>76</v>
      </c>
      <c r="D21" s="1">
        <v>100</v>
      </c>
      <c r="E21" s="1">
        <f t="shared" si="0"/>
        <v>138</v>
      </c>
      <c r="F21" s="9">
        <v>140</v>
      </c>
      <c r="G21" s="6" t="s">
        <v>97</v>
      </c>
      <c r="H21" t="s">
        <v>77</v>
      </c>
      <c r="J21">
        <v>5</v>
      </c>
    </row>
    <row r="22" spans="1:10" x14ac:dyDescent="0.25">
      <c r="A22">
        <f t="shared" si="1"/>
        <v>21</v>
      </c>
      <c r="B22" t="s">
        <v>175</v>
      </c>
      <c r="C22" s="6" t="s">
        <v>76</v>
      </c>
      <c r="D22" s="1">
        <v>60</v>
      </c>
      <c r="E22" s="1">
        <f t="shared" si="0"/>
        <v>92</v>
      </c>
      <c r="F22" s="9">
        <v>100</v>
      </c>
      <c r="G22" s="6" t="s">
        <v>97</v>
      </c>
      <c r="H22" t="s">
        <v>77</v>
      </c>
      <c r="I22" s="7" t="s">
        <v>142</v>
      </c>
      <c r="J22">
        <v>1</v>
      </c>
    </row>
    <row r="23" spans="1:10" x14ac:dyDescent="0.25">
      <c r="A23">
        <f t="shared" si="1"/>
        <v>22</v>
      </c>
      <c r="B23" t="s">
        <v>176</v>
      </c>
      <c r="C23" s="6" t="s">
        <v>76</v>
      </c>
      <c r="D23" s="1">
        <v>60</v>
      </c>
      <c r="E23" s="1">
        <f t="shared" si="0"/>
        <v>92</v>
      </c>
      <c r="F23" s="9">
        <v>100</v>
      </c>
      <c r="G23" s="6" t="s">
        <v>97</v>
      </c>
      <c r="H23" t="s">
        <v>77</v>
      </c>
      <c r="I23" t="s">
        <v>71</v>
      </c>
      <c r="J23">
        <v>2</v>
      </c>
    </row>
    <row r="24" spans="1:10" x14ac:dyDescent="0.25">
      <c r="A24">
        <f t="shared" si="1"/>
        <v>23</v>
      </c>
      <c r="B24" t="s">
        <v>177</v>
      </c>
      <c r="C24" s="6" t="s">
        <v>76</v>
      </c>
      <c r="D24" s="1">
        <v>70</v>
      </c>
      <c r="E24" s="1">
        <f t="shared" si="0"/>
        <v>103.49999999999999</v>
      </c>
      <c r="F24" s="9">
        <v>110</v>
      </c>
      <c r="G24" s="6" t="s">
        <v>97</v>
      </c>
      <c r="H24" t="s">
        <v>77</v>
      </c>
      <c r="J24">
        <v>3</v>
      </c>
    </row>
    <row r="25" spans="1:10" x14ac:dyDescent="0.25">
      <c r="A25">
        <f t="shared" si="1"/>
        <v>24</v>
      </c>
      <c r="B25" t="s">
        <v>178</v>
      </c>
      <c r="C25" s="6" t="s">
        <v>76</v>
      </c>
      <c r="D25" s="1">
        <v>70</v>
      </c>
      <c r="E25" s="1">
        <f t="shared" si="0"/>
        <v>103.49999999999999</v>
      </c>
      <c r="F25" s="9">
        <v>110</v>
      </c>
      <c r="G25" s="6" t="s">
        <v>97</v>
      </c>
      <c r="H25" t="s">
        <v>77</v>
      </c>
      <c r="J25">
        <v>4</v>
      </c>
    </row>
    <row r="26" spans="1:10" x14ac:dyDescent="0.25">
      <c r="A26">
        <f t="shared" si="1"/>
        <v>25</v>
      </c>
      <c r="B26" t="s">
        <v>179</v>
      </c>
      <c r="C26" s="6" t="s">
        <v>76</v>
      </c>
      <c r="D26" s="1">
        <v>80</v>
      </c>
      <c r="E26" s="1">
        <f t="shared" si="0"/>
        <v>114.99999999999999</v>
      </c>
      <c r="F26" s="9">
        <v>120</v>
      </c>
      <c r="G26" s="6" t="s">
        <v>97</v>
      </c>
      <c r="H26" t="s">
        <v>77</v>
      </c>
      <c r="J26">
        <v>5</v>
      </c>
    </row>
    <row r="27" spans="1:10" x14ac:dyDescent="0.25">
      <c r="A27">
        <f t="shared" si="1"/>
        <v>26</v>
      </c>
      <c r="B27" t="s">
        <v>180</v>
      </c>
      <c r="C27" s="6" t="s">
        <v>76</v>
      </c>
      <c r="D27" s="1">
        <v>80</v>
      </c>
      <c r="E27" s="1">
        <f t="shared" si="0"/>
        <v>114.99999999999999</v>
      </c>
      <c r="F27" s="9">
        <v>120</v>
      </c>
      <c r="G27" s="6" t="s">
        <v>97</v>
      </c>
      <c r="H27" t="s">
        <v>77</v>
      </c>
      <c r="I27" s="7" t="s">
        <v>142</v>
      </c>
      <c r="J27">
        <v>1</v>
      </c>
    </row>
    <row r="28" spans="1:10" x14ac:dyDescent="0.25">
      <c r="A28">
        <f t="shared" si="1"/>
        <v>27</v>
      </c>
      <c r="B28" t="s">
        <v>181</v>
      </c>
      <c r="C28" s="6" t="s">
        <v>76</v>
      </c>
      <c r="D28" s="1">
        <v>90</v>
      </c>
      <c r="E28" s="1">
        <f t="shared" si="0"/>
        <v>126.49999999999999</v>
      </c>
      <c r="F28" s="9">
        <v>130</v>
      </c>
      <c r="G28" s="6" t="s">
        <v>97</v>
      </c>
      <c r="H28" t="s">
        <v>77</v>
      </c>
      <c r="I28" t="s">
        <v>71</v>
      </c>
      <c r="J28">
        <v>2</v>
      </c>
    </row>
    <row r="29" spans="1:10" x14ac:dyDescent="0.25">
      <c r="A29">
        <f t="shared" si="1"/>
        <v>28</v>
      </c>
      <c r="B29" t="s">
        <v>182</v>
      </c>
      <c r="C29" s="6" t="s">
        <v>76</v>
      </c>
      <c r="D29" s="1">
        <v>90</v>
      </c>
      <c r="E29" s="1">
        <f t="shared" si="0"/>
        <v>126.49999999999999</v>
      </c>
      <c r="F29" s="9">
        <v>130</v>
      </c>
      <c r="G29" s="6" t="s">
        <v>97</v>
      </c>
      <c r="H29" t="s">
        <v>77</v>
      </c>
      <c r="J29">
        <v>3</v>
      </c>
    </row>
    <row r="30" spans="1:10" x14ac:dyDescent="0.25">
      <c r="A30">
        <f t="shared" si="1"/>
        <v>29</v>
      </c>
      <c r="B30" t="s">
        <v>183</v>
      </c>
      <c r="C30" s="6" t="s">
        <v>76</v>
      </c>
      <c r="D30" s="1">
        <v>100</v>
      </c>
      <c r="E30" s="1">
        <f t="shared" si="0"/>
        <v>138</v>
      </c>
      <c r="F30" s="9">
        <v>140</v>
      </c>
      <c r="G30" s="6" t="s">
        <v>97</v>
      </c>
      <c r="H30" t="s">
        <v>77</v>
      </c>
      <c r="J30">
        <v>4</v>
      </c>
    </row>
    <row r="31" spans="1:10" x14ac:dyDescent="0.25">
      <c r="A31">
        <f t="shared" si="1"/>
        <v>30</v>
      </c>
      <c r="B31" t="s">
        <v>184</v>
      </c>
      <c r="C31" s="6" t="s">
        <v>76</v>
      </c>
      <c r="D31" s="1">
        <v>100</v>
      </c>
      <c r="E31" s="1">
        <f t="shared" si="0"/>
        <v>138</v>
      </c>
      <c r="F31" s="9">
        <v>140</v>
      </c>
      <c r="G31" s="6" t="s">
        <v>97</v>
      </c>
      <c r="H31" t="s">
        <v>77</v>
      </c>
      <c r="J31">
        <v>5</v>
      </c>
    </row>
    <row r="32" spans="1:10" x14ac:dyDescent="0.25">
      <c r="A32">
        <f t="shared" si="1"/>
        <v>31</v>
      </c>
      <c r="B32" t="s">
        <v>186</v>
      </c>
      <c r="C32" s="6" t="s">
        <v>76</v>
      </c>
      <c r="D32" s="1">
        <f>40+25</f>
        <v>65</v>
      </c>
      <c r="E32" s="1">
        <f>D32*1.15</f>
        <v>74.75</v>
      </c>
      <c r="F32" s="9">
        <v>80</v>
      </c>
      <c r="G32" s="6" t="s">
        <v>78</v>
      </c>
      <c r="H32" t="s">
        <v>77</v>
      </c>
      <c r="I32" s="7" t="s">
        <v>142</v>
      </c>
      <c r="J32">
        <v>1</v>
      </c>
    </row>
    <row r="33" spans="1:11" x14ac:dyDescent="0.25">
      <c r="A33">
        <f t="shared" si="1"/>
        <v>32</v>
      </c>
      <c r="B33" t="s">
        <v>188</v>
      </c>
      <c r="C33" s="6" t="s">
        <v>76</v>
      </c>
      <c r="D33" s="1">
        <f>40+48</f>
        <v>88</v>
      </c>
      <c r="E33" s="1">
        <f t="shared" ref="E33:E53" si="2">D33*1.15</f>
        <v>101.19999999999999</v>
      </c>
      <c r="F33" s="9">
        <v>110</v>
      </c>
      <c r="G33" s="6" t="s">
        <v>78</v>
      </c>
      <c r="H33" t="s">
        <v>77</v>
      </c>
      <c r="I33" t="s">
        <v>71</v>
      </c>
      <c r="J33">
        <v>2</v>
      </c>
    </row>
    <row r="34" spans="1:11" x14ac:dyDescent="0.25">
      <c r="A34">
        <f t="shared" si="1"/>
        <v>33</v>
      </c>
      <c r="B34" t="s">
        <v>190</v>
      </c>
      <c r="C34" s="6" t="s">
        <v>76</v>
      </c>
      <c r="D34" s="1">
        <f>40+61</f>
        <v>101</v>
      </c>
      <c r="E34" s="1">
        <f t="shared" si="2"/>
        <v>116.14999999999999</v>
      </c>
      <c r="F34" s="9">
        <v>120</v>
      </c>
      <c r="G34" s="6" t="s">
        <v>78</v>
      </c>
      <c r="H34" t="s">
        <v>77</v>
      </c>
      <c r="J34">
        <v>3</v>
      </c>
    </row>
    <row r="35" spans="1:11" x14ac:dyDescent="0.25">
      <c r="A35">
        <f t="shared" si="1"/>
        <v>34</v>
      </c>
      <c r="B35" t="s">
        <v>193</v>
      </c>
      <c r="C35" s="6" t="s">
        <v>76</v>
      </c>
      <c r="D35" s="1">
        <f>40+88</f>
        <v>128</v>
      </c>
      <c r="E35" s="1">
        <f t="shared" si="2"/>
        <v>147.19999999999999</v>
      </c>
      <c r="F35" s="9">
        <v>150</v>
      </c>
      <c r="G35" s="6" t="s">
        <v>78</v>
      </c>
      <c r="H35" t="s">
        <v>77</v>
      </c>
      <c r="J35">
        <v>4</v>
      </c>
    </row>
    <row r="36" spans="1:11" x14ac:dyDescent="0.25">
      <c r="A36">
        <f t="shared" si="1"/>
        <v>35</v>
      </c>
      <c r="B36" t="s">
        <v>194</v>
      </c>
      <c r="C36" s="6" t="s">
        <v>76</v>
      </c>
      <c r="D36" s="1">
        <f>40+101</f>
        <v>141</v>
      </c>
      <c r="E36" s="1">
        <f t="shared" si="2"/>
        <v>162.14999999999998</v>
      </c>
      <c r="F36" s="9">
        <v>170</v>
      </c>
      <c r="G36" s="6" t="s">
        <v>78</v>
      </c>
      <c r="H36" t="s">
        <v>77</v>
      </c>
      <c r="J36">
        <v>5</v>
      </c>
    </row>
    <row r="37" spans="1:11" x14ac:dyDescent="0.25">
      <c r="A37">
        <f t="shared" si="1"/>
        <v>36</v>
      </c>
      <c r="B37" t="s">
        <v>196</v>
      </c>
      <c r="C37" s="6" t="s">
        <v>76</v>
      </c>
      <c r="D37" s="1">
        <f>40+124</f>
        <v>164</v>
      </c>
      <c r="E37" s="1">
        <f t="shared" si="2"/>
        <v>188.6</v>
      </c>
      <c r="F37" s="9">
        <v>190</v>
      </c>
      <c r="G37" s="6" t="s">
        <v>78</v>
      </c>
      <c r="H37" t="s">
        <v>77</v>
      </c>
      <c r="I37" s="7" t="s">
        <v>142</v>
      </c>
      <c r="J37">
        <v>1</v>
      </c>
    </row>
    <row r="38" spans="1:11" x14ac:dyDescent="0.25">
      <c r="A38">
        <f t="shared" si="1"/>
        <v>37</v>
      </c>
      <c r="B38" t="s">
        <v>199</v>
      </c>
      <c r="C38" s="6" t="s">
        <v>76</v>
      </c>
      <c r="D38" s="1">
        <f>40+136</f>
        <v>176</v>
      </c>
      <c r="E38" s="1">
        <f t="shared" si="2"/>
        <v>202.39999999999998</v>
      </c>
      <c r="F38" s="9">
        <v>210</v>
      </c>
      <c r="G38" s="6" t="s">
        <v>78</v>
      </c>
      <c r="H38" t="s">
        <v>77</v>
      </c>
      <c r="I38" t="s">
        <v>71</v>
      </c>
      <c r="J38">
        <v>2</v>
      </c>
    </row>
    <row r="39" spans="1:11" x14ac:dyDescent="0.25">
      <c r="A39">
        <f t="shared" si="1"/>
        <v>38</v>
      </c>
      <c r="B39" t="s">
        <v>200</v>
      </c>
      <c r="C39" s="6" t="s">
        <v>76</v>
      </c>
      <c r="D39" s="1">
        <f>40+164</f>
        <v>204</v>
      </c>
      <c r="E39" s="1">
        <f t="shared" si="2"/>
        <v>234.6</v>
      </c>
      <c r="F39" s="9">
        <v>240</v>
      </c>
      <c r="G39" s="6" t="s">
        <v>78</v>
      </c>
      <c r="H39" t="s">
        <v>77</v>
      </c>
      <c r="J39">
        <v>3</v>
      </c>
      <c r="K39" t="s">
        <v>140</v>
      </c>
    </row>
    <row r="40" spans="1:11" x14ac:dyDescent="0.25">
      <c r="A40">
        <f t="shared" si="1"/>
        <v>39</v>
      </c>
      <c r="B40" t="s">
        <v>187</v>
      </c>
      <c r="C40" t="s">
        <v>98</v>
      </c>
      <c r="D40" s="1">
        <f>D32</f>
        <v>65</v>
      </c>
      <c r="E40" s="1">
        <f t="shared" si="2"/>
        <v>74.75</v>
      </c>
      <c r="F40" s="9">
        <v>80</v>
      </c>
      <c r="G40" s="4" t="s">
        <v>79</v>
      </c>
      <c r="H40" t="s">
        <v>141</v>
      </c>
      <c r="I40" s="7" t="s">
        <v>143</v>
      </c>
      <c r="J40">
        <v>1</v>
      </c>
    </row>
    <row r="41" spans="1:11" x14ac:dyDescent="0.25">
      <c r="A41">
        <f t="shared" si="1"/>
        <v>40</v>
      </c>
      <c r="B41" t="s">
        <v>189</v>
      </c>
      <c r="C41" t="s">
        <v>98</v>
      </c>
      <c r="D41" s="1">
        <f t="shared" ref="D41:D47" si="3">D33</f>
        <v>88</v>
      </c>
      <c r="E41" s="1">
        <f t="shared" si="2"/>
        <v>101.19999999999999</v>
      </c>
      <c r="F41" s="9">
        <v>110</v>
      </c>
      <c r="G41" s="4" t="s">
        <v>79</v>
      </c>
      <c r="H41" t="s">
        <v>141</v>
      </c>
      <c r="J41">
        <v>2</v>
      </c>
    </row>
    <row r="42" spans="1:11" x14ac:dyDescent="0.25">
      <c r="A42">
        <f t="shared" si="1"/>
        <v>41</v>
      </c>
      <c r="B42" t="s">
        <v>191</v>
      </c>
      <c r="C42" t="s">
        <v>98</v>
      </c>
      <c r="D42" s="1">
        <f t="shared" si="3"/>
        <v>101</v>
      </c>
      <c r="E42" s="1">
        <f t="shared" si="2"/>
        <v>116.14999999999999</v>
      </c>
      <c r="F42" s="9">
        <v>120</v>
      </c>
      <c r="G42" s="4" t="s">
        <v>79</v>
      </c>
      <c r="H42" t="s">
        <v>141</v>
      </c>
      <c r="J42">
        <v>3</v>
      </c>
    </row>
    <row r="43" spans="1:11" x14ac:dyDescent="0.25">
      <c r="A43">
        <f t="shared" si="1"/>
        <v>42</v>
      </c>
      <c r="B43" t="s">
        <v>192</v>
      </c>
      <c r="C43" t="s">
        <v>98</v>
      </c>
      <c r="D43" s="1">
        <f t="shared" si="3"/>
        <v>128</v>
      </c>
      <c r="E43" s="1">
        <f t="shared" si="2"/>
        <v>147.19999999999999</v>
      </c>
      <c r="F43" s="9">
        <v>150</v>
      </c>
      <c r="G43" s="4" t="s">
        <v>79</v>
      </c>
      <c r="H43" t="s">
        <v>141</v>
      </c>
      <c r="J43">
        <v>4</v>
      </c>
    </row>
    <row r="44" spans="1:11" x14ac:dyDescent="0.25">
      <c r="A44">
        <f t="shared" si="1"/>
        <v>43</v>
      </c>
      <c r="B44" t="s">
        <v>195</v>
      </c>
      <c r="C44" t="s">
        <v>98</v>
      </c>
      <c r="D44" s="1">
        <f t="shared" si="3"/>
        <v>141</v>
      </c>
      <c r="E44" s="1">
        <f t="shared" si="2"/>
        <v>162.14999999999998</v>
      </c>
      <c r="F44" s="9">
        <v>170</v>
      </c>
      <c r="G44" s="4" t="s">
        <v>79</v>
      </c>
      <c r="H44" t="s">
        <v>141</v>
      </c>
      <c r="J44">
        <v>5</v>
      </c>
    </row>
    <row r="45" spans="1:11" x14ac:dyDescent="0.25">
      <c r="A45">
        <f t="shared" si="1"/>
        <v>44</v>
      </c>
      <c r="B45" t="s">
        <v>197</v>
      </c>
      <c r="C45" t="s">
        <v>98</v>
      </c>
      <c r="D45" s="1">
        <f t="shared" si="3"/>
        <v>164</v>
      </c>
      <c r="E45" s="1">
        <f t="shared" si="2"/>
        <v>188.6</v>
      </c>
      <c r="F45" s="9">
        <v>190</v>
      </c>
      <c r="G45" s="4" t="s">
        <v>79</v>
      </c>
      <c r="H45" t="s">
        <v>141</v>
      </c>
      <c r="I45" s="7" t="s">
        <v>143</v>
      </c>
      <c r="J45">
        <v>1</v>
      </c>
    </row>
    <row r="46" spans="1:11" x14ac:dyDescent="0.25">
      <c r="A46">
        <f t="shared" si="1"/>
        <v>45</v>
      </c>
      <c r="B46" t="s">
        <v>198</v>
      </c>
      <c r="C46" t="s">
        <v>98</v>
      </c>
      <c r="D46" s="1">
        <f t="shared" si="3"/>
        <v>176</v>
      </c>
      <c r="E46" s="1">
        <f t="shared" si="2"/>
        <v>202.39999999999998</v>
      </c>
      <c r="F46" s="9">
        <v>210</v>
      </c>
      <c r="G46" s="4" t="s">
        <v>79</v>
      </c>
      <c r="H46" t="s">
        <v>141</v>
      </c>
      <c r="J46">
        <v>2</v>
      </c>
    </row>
    <row r="47" spans="1:11" x14ac:dyDescent="0.25">
      <c r="A47">
        <f t="shared" si="1"/>
        <v>46</v>
      </c>
      <c r="B47" t="s">
        <v>201</v>
      </c>
      <c r="C47" t="s">
        <v>98</v>
      </c>
      <c r="D47" s="1">
        <f t="shared" si="3"/>
        <v>204</v>
      </c>
      <c r="E47" s="1">
        <f t="shared" si="2"/>
        <v>234.6</v>
      </c>
      <c r="F47" s="9">
        <v>240</v>
      </c>
      <c r="G47" s="4" t="s">
        <v>79</v>
      </c>
      <c r="H47" t="s">
        <v>141</v>
      </c>
      <c r="J47">
        <v>3</v>
      </c>
      <c r="K47" t="s">
        <v>140</v>
      </c>
    </row>
    <row r="48" spans="1:11" x14ac:dyDescent="0.25">
      <c r="A48">
        <f t="shared" si="1"/>
        <v>47</v>
      </c>
      <c r="B48" t="s">
        <v>88</v>
      </c>
      <c r="C48" t="s">
        <v>80</v>
      </c>
      <c r="D48" s="1">
        <v>350</v>
      </c>
      <c r="E48" s="1">
        <f t="shared" si="2"/>
        <v>402.49999999999994</v>
      </c>
      <c r="F48" s="9">
        <v>410</v>
      </c>
      <c r="G48" s="4" t="s">
        <v>79</v>
      </c>
      <c r="H48" t="s">
        <v>89</v>
      </c>
      <c r="I48" s="7" t="s">
        <v>144</v>
      </c>
      <c r="J48">
        <v>1</v>
      </c>
    </row>
    <row r="49" spans="1:11" x14ac:dyDescent="0.25">
      <c r="A49">
        <f t="shared" si="1"/>
        <v>48</v>
      </c>
      <c r="B49" t="s">
        <v>90</v>
      </c>
      <c r="C49" t="s">
        <v>80</v>
      </c>
      <c r="D49" s="1">
        <v>150</v>
      </c>
      <c r="E49" s="1">
        <f t="shared" si="2"/>
        <v>172.5</v>
      </c>
      <c r="F49" s="9">
        <v>180</v>
      </c>
      <c r="G49" s="4" t="s">
        <v>79</v>
      </c>
      <c r="H49" t="s">
        <v>89</v>
      </c>
      <c r="J49">
        <v>2</v>
      </c>
    </row>
    <row r="50" spans="1:11" x14ac:dyDescent="0.25">
      <c r="A50">
        <f t="shared" si="1"/>
        <v>49</v>
      </c>
      <c r="B50" t="s">
        <v>91</v>
      </c>
      <c r="C50" t="s">
        <v>80</v>
      </c>
      <c r="D50" s="1">
        <v>200</v>
      </c>
      <c r="E50" s="1">
        <f t="shared" si="2"/>
        <v>229.99999999999997</v>
      </c>
      <c r="F50" s="9">
        <v>240</v>
      </c>
      <c r="G50" s="4" t="s">
        <v>79</v>
      </c>
      <c r="H50" t="s">
        <v>89</v>
      </c>
      <c r="I50" s="7" t="s">
        <v>144</v>
      </c>
      <c r="J50">
        <v>1</v>
      </c>
    </row>
    <row r="51" spans="1:11" x14ac:dyDescent="0.25">
      <c r="A51">
        <f t="shared" si="1"/>
        <v>50</v>
      </c>
      <c r="B51" t="s">
        <v>92</v>
      </c>
      <c r="C51" t="s">
        <v>80</v>
      </c>
      <c r="D51" s="1">
        <v>200</v>
      </c>
      <c r="E51" s="1">
        <f t="shared" si="2"/>
        <v>229.99999999999997</v>
      </c>
      <c r="F51" s="9">
        <v>240</v>
      </c>
      <c r="G51" s="4" t="s">
        <v>79</v>
      </c>
      <c r="H51" t="s">
        <v>89</v>
      </c>
      <c r="J51">
        <v>2</v>
      </c>
    </row>
    <row r="52" spans="1:11" x14ac:dyDescent="0.25">
      <c r="A52">
        <f t="shared" si="1"/>
        <v>51</v>
      </c>
      <c r="B52" t="s">
        <v>93</v>
      </c>
      <c r="C52" t="s">
        <v>96</v>
      </c>
      <c r="D52" s="1">
        <v>150</v>
      </c>
      <c r="E52" s="1">
        <f t="shared" si="2"/>
        <v>172.5</v>
      </c>
      <c r="F52" s="9">
        <v>180</v>
      </c>
      <c r="G52" s="4" t="s">
        <v>79</v>
      </c>
      <c r="H52" t="s">
        <v>95</v>
      </c>
      <c r="I52" s="7" t="s">
        <v>144</v>
      </c>
      <c r="J52">
        <v>1</v>
      </c>
    </row>
    <row r="53" spans="1:11" x14ac:dyDescent="0.25">
      <c r="A53">
        <f t="shared" si="1"/>
        <v>52</v>
      </c>
      <c r="B53" t="s">
        <v>94</v>
      </c>
      <c r="C53" t="s">
        <v>96</v>
      </c>
      <c r="D53" s="1">
        <v>200</v>
      </c>
      <c r="E53" s="1">
        <f t="shared" si="2"/>
        <v>229.99999999999997</v>
      </c>
      <c r="F53" s="9">
        <v>240</v>
      </c>
      <c r="G53" s="4" t="s">
        <v>79</v>
      </c>
      <c r="H53" t="s">
        <v>95</v>
      </c>
      <c r="J53">
        <v>2</v>
      </c>
    </row>
    <row r="54" spans="1:11" x14ac:dyDescent="0.25">
      <c r="A54">
        <f t="shared" si="1"/>
        <v>53</v>
      </c>
      <c r="B54" t="s">
        <v>83</v>
      </c>
      <c r="C54" t="s">
        <v>85</v>
      </c>
      <c r="D54" s="1">
        <v>60</v>
      </c>
      <c r="E54" s="1">
        <f>(D54+20)*1.15</f>
        <v>92</v>
      </c>
      <c r="G54" s="4" t="s">
        <v>79</v>
      </c>
      <c r="H54" t="s">
        <v>86</v>
      </c>
      <c r="I54" s="7" t="s">
        <v>145</v>
      </c>
      <c r="J54">
        <v>1</v>
      </c>
    </row>
    <row r="55" spans="1:11" x14ac:dyDescent="0.25">
      <c r="A55">
        <f t="shared" si="1"/>
        <v>54</v>
      </c>
      <c r="B55" t="s">
        <v>34</v>
      </c>
      <c r="C55" t="s">
        <v>85</v>
      </c>
      <c r="D55" s="1">
        <v>70</v>
      </c>
      <c r="E55" s="1">
        <f>(D55+25)*1.15</f>
        <v>109.24999999999999</v>
      </c>
      <c r="F55" s="9">
        <v>120</v>
      </c>
      <c r="G55" s="4" t="s">
        <v>79</v>
      </c>
      <c r="H55" t="s">
        <v>86</v>
      </c>
      <c r="J55">
        <v>2</v>
      </c>
    </row>
    <row r="56" spans="1:11" x14ac:dyDescent="0.25">
      <c r="A56">
        <f t="shared" si="1"/>
        <v>55</v>
      </c>
      <c r="B56" t="s">
        <v>35</v>
      </c>
      <c r="C56" t="s">
        <v>85</v>
      </c>
      <c r="D56" s="1">
        <v>80</v>
      </c>
      <c r="E56" s="1">
        <f t="shared" ref="E56:E81" si="4">(D56+25)*1.15</f>
        <v>120.74999999999999</v>
      </c>
      <c r="F56" s="9">
        <v>130</v>
      </c>
      <c r="G56" s="4" t="s">
        <v>79</v>
      </c>
      <c r="H56" t="s">
        <v>86</v>
      </c>
      <c r="J56">
        <v>3</v>
      </c>
    </row>
    <row r="57" spans="1:11" x14ac:dyDescent="0.25">
      <c r="A57">
        <f t="shared" si="1"/>
        <v>56</v>
      </c>
      <c r="B57" t="s">
        <v>36</v>
      </c>
      <c r="C57" t="s">
        <v>85</v>
      </c>
      <c r="D57" s="1">
        <v>90</v>
      </c>
      <c r="E57" s="1">
        <f t="shared" si="4"/>
        <v>132.25</v>
      </c>
      <c r="F57" s="9">
        <v>140</v>
      </c>
      <c r="G57" s="4" t="s">
        <v>79</v>
      </c>
      <c r="H57" t="s">
        <v>86</v>
      </c>
      <c r="J57">
        <v>4</v>
      </c>
    </row>
    <row r="58" spans="1:11" x14ac:dyDescent="0.25">
      <c r="A58">
        <f t="shared" si="1"/>
        <v>57</v>
      </c>
      <c r="B58" t="s">
        <v>37</v>
      </c>
      <c r="C58" t="s">
        <v>85</v>
      </c>
      <c r="D58" s="1">
        <v>100</v>
      </c>
      <c r="E58" s="1">
        <f t="shared" si="4"/>
        <v>143.75</v>
      </c>
      <c r="F58" s="9">
        <v>150</v>
      </c>
      <c r="G58" s="4" t="s">
        <v>79</v>
      </c>
      <c r="H58" t="s">
        <v>86</v>
      </c>
      <c r="J58">
        <v>5</v>
      </c>
    </row>
    <row r="59" spans="1:11" x14ac:dyDescent="0.25">
      <c r="A59">
        <f t="shared" si="1"/>
        <v>58</v>
      </c>
      <c r="B59" t="s">
        <v>81</v>
      </c>
      <c r="C59" t="s">
        <v>85</v>
      </c>
      <c r="D59" s="1">
        <v>110</v>
      </c>
      <c r="E59" s="1">
        <f t="shared" si="4"/>
        <v>155.25</v>
      </c>
      <c r="F59" s="9">
        <v>160</v>
      </c>
      <c r="G59" s="4" t="s">
        <v>79</v>
      </c>
      <c r="H59" t="s">
        <v>86</v>
      </c>
      <c r="J59">
        <v>6</v>
      </c>
      <c r="K59" t="s">
        <v>140</v>
      </c>
    </row>
    <row r="60" spans="1:11" x14ac:dyDescent="0.25">
      <c r="A60">
        <f t="shared" si="1"/>
        <v>59</v>
      </c>
      <c r="B60" t="s">
        <v>82</v>
      </c>
      <c r="C60" t="s">
        <v>87</v>
      </c>
      <c r="D60" s="1">
        <v>60</v>
      </c>
      <c r="E60" s="1">
        <f t="shared" si="4"/>
        <v>97.749999999999986</v>
      </c>
      <c r="F60" s="9">
        <v>100</v>
      </c>
      <c r="G60" s="4" t="s">
        <v>79</v>
      </c>
      <c r="H60" s="4" t="s">
        <v>146</v>
      </c>
      <c r="I60" s="7" t="s">
        <v>147</v>
      </c>
      <c r="J60">
        <v>1</v>
      </c>
    </row>
    <row r="61" spans="1:11" x14ac:dyDescent="0.25">
      <c r="A61">
        <f t="shared" si="1"/>
        <v>60</v>
      </c>
      <c r="B61" t="s">
        <v>39</v>
      </c>
      <c r="C61" t="s">
        <v>87</v>
      </c>
      <c r="D61" s="1">
        <v>70</v>
      </c>
      <c r="E61" s="1">
        <f t="shared" si="4"/>
        <v>109.24999999999999</v>
      </c>
      <c r="F61" s="9">
        <v>120</v>
      </c>
      <c r="G61" s="4" t="s">
        <v>79</v>
      </c>
      <c r="H61" s="4" t="s">
        <v>146</v>
      </c>
      <c r="J61">
        <v>2</v>
      </c>
    </row>
    <row r="62" spans="1:11" x14ac:dyDescent="0.25">
      <c r="A62">
        <f t="shared" si="1"/>
        <v>61</v>
      </c>
      <c r="B62" t="s">
        <v>40</v>
      </c>
      <c r="C62" t="s">
        <v>87</v>
      </c>
      <c r="D62" s="1">
        <v>80</v>
      </c>
      <c r="E62" s="1">
        <f t="shared" si="4"/>
        <v>120.74999999999999</v>
      </c>
      <c r="F62" s="9">
        <v>130</v>
      </c>
      <c r="G62" s="4" t="s">
        <v>79</v>
      </c>
      <c r="H62" s="4" t="s">
        <v>146</v>
      </c>
      <c r="J62">
        <v>3</v>
      </c>
    </row>
    <row r="63" spans="1:11" x14ac:dyDescent="0.25">
      <c r="A63">
        <f t="shared" si="1"/>
        <v>62</v>
      </c>
      <c r="B63" t="s">
        <v>41</v>
      </c>
      <c r="C63" t="s">
        <v>87</v>
      </c>
      <c r="D63" s="1">
        <v>90</v>
      </c>
      <c r="E63" s="1">
        <f t="shared" si="4"/>
        <v>132.25</v>
      </c>
      <c r="F63" s="9">
        <v>140</v>
      </c>
      <c r="G63" s="4" t="s">
        <v>79</v>
      </c>
      <c r="H63" s="4" t="s">
        <v>146</v>
      </c>
      <c r="J63">
        <v>4</v>
      </c>
    </row>
    <row r="64" spans="1:11" x14ac:dyDescent="0.25">
      <c r="A64">
        <f t="shared" si="1"/>
        <v>63</v>
      </c>
      <c r="B64" t="s">
        <v>42</v>
      </c>
      <c r="C64" t="s">
        <v>87</v>
      </c>
      <c r="D64" s="1">
        <v>100</v>
      </c>
      <c r="E64" s="1">
        <f t="shared" si="4"/>
        <v>143.75</v>
      </c>
      <c r="F64" s="9">
        <v>150</v>
      </c>
      <c r="G64" s="4" t="s">
        <v>79</v>
      </c>
      <c r="H64" s="4" t="s">
        <v>146</v>
      </c>
      <c r="J64">
        <v>5</v>
      </c>
    </row>
    <row r="65" spans="1:10" x14ac:dyDescent="0.25">
      <c r="A65">
        <f t="shared" si="1"/>
        <v>64</v>
      </c>
      <c r="B65" t="s">
        <v>43</v>
      </c>
      <c r="C65" t="s">
        <v>87</v>
      </c>
      <c r="D65" s="1">
        <v>110</v>
      </c>
      <c r="E65" s="1">
        <f t="shared" si="4"/>
        <v>155.25</v>
      </c>
      <c r="F65" s="9">
        <v>160</v>
      </c>
      <c r="G65" s="4" t="s">
        <v>79</v>
      </c>
      <c r="H65" s="4" t="s">
        <v>146</v>
      </c>
      <c r="J65">
        <v>6</v>
      </c>
    </row>
    <row r="66" spans="1:10" x14ac:dyDescent="0.25">
      <c r="A66">
        <f t="shared" si="1"/>
        <v>65</v>
      </c>
      <c r="B66" t="s">
        <v>45</v>
      </c>
      <c r="C66" t="s">
        <v>87</v>
      </c>
      <c r="D66" s="1">
        <v>40</v>
      </c>
      <c r="E66" s="1">
        <f t="shared" si="4"/>
        <v>74.75</v>
      </c>
      <c r="F66" s="9">
        <v>80</v>
      </c>
      <c r="G66" s="4" t="s">
        <v>79</v>
      </c>
      <c r="H66" s="4" t="s">
        <v>146</v>
      </c>
      <c r="J66">
        <v>7</v>
      </c>
    </row>
    <row r="67" spans="1:10" x14ac:dyDescent="0.25">
      <c r="A67">
        <f t="shared" si="1"/>
        <v>66</v>
      </c>
      <c r="B67" t="s">
        <v>44</v>
      </c>
      <c r="C67" t="s">
        <v>87</v>
      </c>
      <c r="D67" s="1">
        <v>30</v>
      </c>
      <c r="E67" s="1">
        <f t="shared" si="4"/>
        <v>63.249999999999993</v>
      </c>
      <c r="F67" s="9">
        <v>80</v>
      </c>
      <c r="G67" s="4" t="s">
        <v>79</v>
      </c>
      <c r="H67" s="4" t="s">
        <v>146</v>
      </c>
      <c r="J67">
        <v>8</v>
      </c>
    </row>
    <row r="68" spans="1:10" x14ac:dyDescent="0.25">
      <c r="A68">
        <f t="shared" ref="A68:A90" si="5">A67+1</f>
        <v>67</v>
      </c>
      <c r="B68" t="s">
        <v>113</v>
      </c>
      <c r="C68" t="s">
        <v>123</v>
      </c>
      <c r="D68" s="1">
        <v>70</v>
      </c>
      <c r="E68" s="1">
        <f t="shared" si="4"/>
        <v>109.24999999999999</v>
      </c>
      <c r="F68" s="9">
        <v>120</v>
      </c>
      <c r="G68" s="4" t="s">
        <v>79</v>
      </c>
      <c r="H68" s="4" t="s">
        <v>146</v>
      </c>
      <c r="I68" s="7" t="s">
        <v>147</v>
      </c>
      <c r="J68">
        <v>1</v>
      </c>
    </row>
    <row r="69" spans="1:10" x14ac:dyDescent="0.25">
      <c r="A69">
        <f t="shared" si="5"/>
        <v>68</v>
      </c>
      <c r="B69" t="s">
        <v>114</v>
      </c>
      <c r="C69" t="s">
        <v>121</v>
      </c>
      <c r="D69" s="1">
        <v>50</v>
      </c>
      <c r="E69" s="1">
        <f t="shared" si="4"/>
        <v>86.25</v>
      </c>
      <c r="F69" s="9">
        <v>90</v>
      </c>
      <c r="G69" s="4" t="s">
        <v>79</v>
      </c>
      <c r="H69" t="s">
        <v>124</v>
      </c>
      <c r="J69">
        <v>2</v>
      </c>
    </row>
    <row r="70" spans="1:10" x14ac:dyDescent="0.25">
      <c r="A70">
        <f t="shared" si="5"/>
        <v>69</v>
      </c>
      <c r="B70" t="s">
        <v>115</v>
      </c>
      <c r="C70" t="s">
        <v>121</v>
      </c>
      <c r="D70" s="1">
        <v>50</v>
      </c>
      <c r="E70" s="1">
        <f t="shared" si="4"/>
        <v>86.25</v>
      </c>
      <c r="F70" s="9">
        <v>90</v>
      </c>
      <c r="G70" s="4" t="s">
        <v>79</v>
      </c>
      <c r="H70" t="s">
        <v>124</v>
      </c>
      <c r="J70">
        <v>3</v>
      </c>
    </row>
    <row r="71" spans="1:10" x14ac:dyDescent="0.25">
      <c r="A71">
        <f t="shared" si="5"/>
        <v>70</v>
      </c>
      <c r="B71" t="s">
        <v>117</v>
      </c>
      <c r="C71" t="s">
        <v>121</v>
      </c>
      <c r="D71" s="1">
        <v>50</v>
      </c>
      <c r="E71" s="1">
        <f t="shared" si="4"/>
        <v>86.25</v>
      </c>
      <c r="F71" s="9">
        <v>90</v>
      </c>
      <c r="G71" s="4" t="s">
        <v>79</v>
      </c>
      <c r="H71" t="s">
        <v>124</v>
      </c>
      <c r="J71">
        <v>4</v>
      </c>
    </row>
    <row r="72" spans="1:10" x14ac:dyDescent="0.25">
      <c r="A72">
        <f t="shared" si="5"/>
        <v>71</v>
      </c>
      <c r="B72" t="s">
        <v>118</v>
      </c>
      <c r="C72" t="s">
        <v>121</v>
      </c>
      <c r="D72" s="1">
        <v>50</v>
      </c>
      <c r="E72" s="1">
        <f t="shared" si="4"/>
        <v>86.25</v>
      </c>
      <c r="F72" s="9">
        <v>90</v>
      </c>
      <c r="G72" s="4" t="s">
        <v>79</v>
      </c>
      <c r="H72" t="s">
        <v>124</v>
      </c>
      <c r="J72">
        <v>5</v>
      </c>
    </row>
    <row r="73" spans="1:10" x14ac:dyDescent="0.25">
      <c r="A73">
        <f t="shared" si="5"/>
        <v>72</v>
      </c>
      <c r="B73" t="s">
        <v>119</v>
      </c>
      <c r="C73" t="s">
        <v>121</v>
      </c>
      <c r="D73" s="1">
        <v>50</v>
      </c>
      <c r="E73" s="1">
        <f t="shared" si="4"/>
        <v>86.25</v>
      </c>
      <c r="F73" s="9">
        <v>90</v>
      </c>
      <c r="G73" s="4" t="s">
        <v>79</v>
      </c>
      <c r="H73" t="s">
        <v>124</v>
      </c>
      <c r="J73">
        <v>6</v>
      </c>
    </row>
    <row r="74" spans="1:10" x14ac:dyDescent="0.25">
      <c r="A74">
        <f t="shared" si="5"/>
        <v>73</v>
      </c>
      <c r="B74" t="s">
        <v>120</v>
      </c>
      <c r="C74" t="s">
        <v>121</v>
      </c>
      <c r="D74" s="1">
        <v>50</v>
      </c>
      <c r="E74" s="1">
        <f t="shared" si="4"/>
        <v>86.25</v>
      </c>
      <c r="F74" s="9">
        <v>90</v>
      </c>
      <c r="G74" s="4" t="s">
        <v>79</v>
      </c>
      <c r="H74" t="s">
        <v>124</v>
      </c>
      <c r="J74">
        <v>7</v>
      </c>
    </row>
    <row r="75" spans="1:10" x14ac:dyDescent="0.25">
      <c r="A75">
        <f t="shared" si="5"/>
        <v>74</v>
      </c>
      <c r="B75" t="s">
        <v>116</v>
      </c>
      <c r="C75" t="s">
        <v>122</v>
      </c>
      <c r="D75" s="1" t="s">
        <v>185</v>
      </c>
      <c r="G75" s="4" t="s">
        <v>79</v>
      </c>
      <c r="H75" t="s">
        <v>124</v>
      </c>
      <c r="J75">
        <v>8</v>
      </c>
    </row>
    <row r="76" spans="1:10" x14ac:dyDescent="0.25">
      <c r="A76">
        <f t="shared" si="5"/>
        <v>75</v>
      </c>
      <c r="B76" t="s">
        <v>99</v>
      </c>
      <c r="C76" s="5" t="s">
        <v>123</v>
      </c>
      <c r="D76" s="1">
        <v>70</v>
      </c>
      <c r="E76" s="1">
        <f t="shared" si="4"/>
        <v>109.24999999999999</v>
      </c>
      <c r="F76" s="9">
        <v>120</v>
      </c>
      <c r="G76" s="4" t="s">
        <v>79</v>
      </c>
      <c r="H76" t="s">
        <v>125</v>
      </c>
      <c r="I76" s="7" t="s">
        <v>147</v>
      </c>
      <c r="J76">
        <v>1</v>
      </c>
    </row>
    <row r="77" spans="1:10" x14ac:dyDescent="0.25">
      <c r="A77">
        <f t="shared" si="5"/>
        <v>76</v>
      </c>
      <c r="B77" t="s">
        <v>100</v>
      </c>
      <c r="C77" s="5" t="s">
        <v>123</v>
      </c>
      <c r="D77" s="1">
        <v>80</v>
      </c>
      <c r="E77" s="1">
        <f t="shared" si="4"/>
        <v>120.74999999999999</v>
      </c>
      <c r="F77" s="9">
        <v>130</v>
      </c>
      <c r="G77" s="4" t="s">
        <v>79</v>
      </c>
      <c r="H77" t="s">
        <v>125</v>
      </c>
      <c r="J77">
        <v>2</v>
      </c>
    </row>
    <row r="78" spans="1:10" x14ac:dyDescent="0.25">
      <c r="A78">
        <f t="shared" si="5"/>
        <v>77</v>
      </c>
      <c r="B78" t="s">
        <v>101</v>
      </c>
      <c r="C78" s="5" t="s">
        <v>123</v>
      </c>
      <c r="D78" s="1">
        <v>90</v>
      </c>
      <c r="E78" s="1">
        <f t="shared" si="4"/>
        <v>132.25</v>
      </c>
      <c r="F78" s="9">
        <v>140</v>
      </c>
      <c r="G78" s="4" t="s">
        <v>79</v>
      </c>
      <c r="H78" t="s">
        <v>125</v>
      </c>
      <c r="J78">
        <v>3</v>
      </c>
    </row>
    <row r="79" spans="1:10" x14ac:dyDescent="0.25">
      <c r="A79">
        <f t="shared" si="5"/>
        <v>78</v>
      </c>
      <c r="B79" t="s">
        <v>102</v>
      </c>
      <c r="C79" s="5" t="s">
        <v>123</v>
      </c>
      <c r="D79" s="1">
        <v>100</v>
      </c>
      <c r="E79" s="1">
        <f t="shared" si="4"/>
        <v>143.75</v>
      </c>
      <c r="F79" s="9">
        <v>150</v>
      </c>
      <c r="G79" s="4" t="s">
        <v>79</v>
      </c>
      <c r="H79" t="s">
        <v>125</v>
      </c>
      <c r="J79">
        <v>4</v>
      </c>
    </row>
    <row r="80" spans="1:10" x14ac:dyDescent="0.25">
      <c r="A80">
        <f t="shared" si="5"/>
        <v>79</v>
      </c>
      <c r="B80" t="s">
        <v>103</v>
      </c>
      <c r="C80" s="5" t="s">
        <v>123</v>
      </c>
      <c r="D80" s="1">
        <v>110</v>
      </c>
      <c r="E80" s="1">
        <f t="shared" si="4"/>
        <v>155.25</v>
      </c>
      <c r="F80" s="9">
        <v>160</v>
      </c>
      <c r="G80" s="4" t="s">
        <v>79</v>
      </c>
      <c r="H80" t="s">
        <v>125</v>
      </c>
      <c r="J80">
        <v>5</v>
      </c>
    </row>
    <row r="81" spans="1:11" x14ac:dyDescent="0.25">
      <c r="A81">
        <f t="shared" si="5"/>
        <v>80</v>
      </c>
      <c r="B81" t="s">
        <v>104</v>
      </c>
      <c r="C81" s="5" t="s">
        <v>123</v>
      </c>
      <c r="D81" s="1">
        <v>120</v>
      </c>
      <c r="E81" s="1">
        <f t="shared" si="4"/>
        <v>166.75</v>
      </c>
      <c r="F81" s="9">
        <v>170</v>
      </c>
      <c r="G81" s="4" t="s">
        <v>79</v>
      </c>
      <c r="H81" t="s">
        <v>125</v>
      </c>
      <c r="J81">
        <v>6</v>
      </c>
      <c r="K81" t="s">
        <v>140</v>
      </c>
    </row>
    <row r="82" spans="1:11" x14ac:dyDescent="0.25">
      <c r="A82">
        <f t="shared" si="5"/>
        <v>81</v>
      </c>
      <c r="B82" t="s">
        <v>105</v>
      </c>
      <c r="C82" s="5" t="s">
        <v>203</v>
      </c>
      <c r="D82" s="1">
        <v>40</v>
      </c>
      <c r="E82" s="1">
        <f>(D82+20)*1.15</f>
        <v>69</v>
      </c>
      <c r="F82" s="9">
        <v>80</v>
      </c>
      <c r="G82" s="4" t="s">
        <v>79</v>
      </c>
      <c r="I82" s="7" t="s">
        <v>142</v>
      </c>
      <c r="J82">
        <v>1</v>
      </c>
    </row>
    <row r="83" spans="1:11" x14ac:dyDescent="0.25">
      <c r="A83">
        <f t="shared" si="5"/>
        <v>82</v>
      </c>
      <c r="B83" t="s">
        <v>106</v>
      </c>
      <c r="C83" s="5" t="s">
        <v>203</v>
      </c>
      <c r="D83" s="1">
        <v>30</v>
      </c>
      <c r="E83" s="1">
        <f t="shared" ref="E83:E90" si="6">(D83+20)*1.15</f>
        <v>57.499999999999993</v>
      </c>
      <c r="F83" s="9">
        <v>70</v>
      </c>
      <c r="G83" s="4" t="s">
        <v>79</v>
      </c>
      <c r="I83" t="s">
        <v>71</v>
      </c>
      <c r="J83">
        <v>2</v>
      </c>
    </row>
    <row r="84" spans="1:11" x14ac:dyDescent="0.25">
      <c r="A84">
        <f t="shared" si="5"/>
        <v>83</v>
      </c>
      <c r="B84" t="s">
        <v>107</v>
      </c>
      <c r="C84" s="5" t="s">
        <v>203</v>
      </c>
      <c r="D84" s="1">
        <v>20</v>
      </c>
      <c r="E84" s="1">
        <f t="shared" si="6"/>
        <v>46</v>
      </c>
      <c r="F84" s="9">
        <v>50</v>
      </c>
      <c r="G84" s="4" t="s">
        <v>79</v>
      </c>
      <c r="J84">
        <v>3</v>
      </c>
    </row>
    <row r="85" spans="1:11" x14ac:dyDescent="0.25">
      <c r="A85">
        <f t="shared" si="5"/>
        <v>84</v>
      </c>
      <c r="B85" t="s">
        <v>110</v>
      </c>
      <c r="C85" s="5" t="s">
        <v>203</v>
      </c>
      <c r="D85" s="1">
        <f>D82</f>
        <v>40</v>
      </c>
      <c r="E85" s="1">
        <f t="shared" si="6"/>
        <v>69</v>
      </c>
      <c r="F85" s="9">
        <v>80</v>
      </c>
      <c r="G85" s="4" t="s">
        <v>79</v>
      </c>
      <c r="J85">
        <v>4</v>
      </c>
    </row>
    <row r="86" spans="1:11" x14ac:dyDescent="0.25">
      <c r="A86">
        <f t="shared" si="5"/>
        <v>85</v>
      </c>
      <c r="B86" t="s">
        <v>109</v>
      </c>
      <c r="C86" s="5" t="s">
        <v>203</v>
      </c>
      <c r="D86" s="1">
        <f>D83</f>
        <v>30</v>
      </c>
      <c r="E86" s="1">
        <f t="shared" si="6"/>
        <v>57.499999999999993</v>
      </c>
      <c r="F86" s="9">
        <v>70</v>
      </c>
      <c r="G86" s="4" t="s">
        <v>79</v>
      </c>
      <c r="J86">
        <v>5</v>
      </c>
    </row>
    <row r="87" spans="1:11" x14ac:dyDescent="0.25">
      <c r="A87">
        <f t="shared" si="5"/>
        <v>86</v>
      </c>
      <c r="B87" t="s">
        <v>108</v>
      </c>
      <c r="C87" s="5" t="s">
        <v>203</v>
      </c>
      <c r="D87" s="1">
        <f>D84</f>
        <v>20</v>
      </c>
      <c r="E87" s="1">
        <f t="shared" si="6"/>
        <v>46</v>
      </c>
      <c r="F87" s="9">
        <v>50</v>
      </c>
      <c r="G87" s="4" t="s">
        <v>79</v>
      </c>
      <c r="I87" s="7" t="s">
        <v>142</v>
      </c>
      <c r="J87">
        <v>1</v>
      </c>
    </row>
    <row r="88" spans="1:11" x14ac:dyDescent="0.25">
      <c r="A88">
        <f t="shared" si="5"/>
        <v>87</v>
      </c>
      <c r="B88" t="s">
        <v>136</v>
      </c>
      <c r="C88" s="5" t="s">
        <v>203</v>
      </c>
      <c r="D88" s="1">
        <f>40+64</f>
        <v>104</v>
      </c>
      <c r="E88" s="1">
        <f t="shared" si="6"/>
        <v>142.6</v>
      </c>
      <c r="F88" s="9">
        <v>150</v>
      </c>
      <c r="G88" s="4" t="s">
        <v>79</v>
      </c>
      <c r="I88" t="s">
        <v>71</v>
      </c>
      <c r="J88">
        <v>2</v>
      </c>
    </row>
    <row r="89" spans="1:11" x14ac:dyDescent="0.25">
      <c r="A89">
        <f t="shared" si="5"/>
        <v>88</v>
      </c>
      <c r="B89" t="s">
        <v>137</v>
      </c>
      <c r="C89" s="5" t="s">
        <v>203</v>
      </c>
      <c r="D89" s="1">
        <f>40+64</f>
        <v>104</v>
      </c>
      <c r="E89" s="1">
        <f t="shared" si="6"/>
        <v>142.6</v>
      </c>
      <c r="F89" s="9">
        <v>150</v>
      </c>
      <c r="G89" s="4" t="s">
        <v>79</v>
      </c>
      <c r="J89">
        <v>3</v>
      </c>
    </row>
    <row r="90" spans="1:11" x14ac:dyDescent="0.25">
      <c r="A90">
        <f t="shared" si="5"/>
        <v>89</v>
      </c>
      <c r="B90" t="s">
        <v>138</v>
      </c>
      <c r="C90" s="6" t="s">
        <v>204</v>
      </c>
      <c r="D90" s="1">
        <f>40 + 42</f>
        <v>82</v>
      </c>
      <c r="E90" s="1">
        <f t="shared" si="6"/>
        <v>117.3</v>
      </c>
      <c r="F90" s="9">
        <v>130</v>
      </c>
      <c r="G90" s="6" t="s">
        <v>97</v>
      </c>
      <c r="J90">
        <v>4</v>
      </c>
      <c r="K90" t="s">
        <v>148</v>
      </c>
    </row>
    <row r="93" spans="1:11" x14ac:dyDescent="0.25">
      <c r="H93" t="s">
        <v>63</v>
      </c>
      <c r="I93" s="7" t="s">
        <v>144</v>
      </c>
      <c r="J93">
        <v>1</v>
      </c>
      <c r="K93" t="s">
        <v>149</v>
      </c>
    </row>
    <row r="94" spans="1:11" x14ac:dyDescent="0.25">
      <c r="H94" t="s">
        <v>63</v>
      </c>
      <c r="J94">
        <v>2</v>
      </c>
      <c r="K94" t="s">
        <v>149</v>
      </c>
    </row>
    <row r="95" spans="1:11" x14ac:dyDescent="0.25">
      <c r="H95" t="s">
        <v>63</v>
      </c>
      <c r="I95" s="7" t="s">
        <v>144</v>
      </c>
      <c r="J95">
        <v>1</v>
      </c>
      <c r="K95" t="s">
        <v>149</v>
      </c>
    </row>
    <row r="96" spans="1:11" x14ac:dyDescent="0.25">
      <c r="H96" t="s">
        <v>63</v>
      </c>
      <c r="J96">
        <v>2</v>
      </c>
      <c r="K96" t="s">
        <v>149</v>
      </c>
    </row>
    <row r="97" spans="8:14" x14ac:dyDescent="0.25">
      <c r="H97" t="s">
        <v>63</v>
      </c>
      <c r="I97" s="7" t="s">
        <v>142</v>
      </c>
      <c r="J97">
        <v>1</v>
      </c>
      <c r="K97" t="s">
        <v>149</v>
      </c>
    </row>
    <row r="98" spans="8:14" x14ac:dyDescent="0.25">
      <c r="H98" t="s">
        <v>63</v>
      </c>
      <c r="I98" t="s">
        <v>71</v>
      </c>
      <c r="J98">
        <v>2</v>
      </c>
      <c r="K98" t="s">
        <v>149</v>
      </c>
    </row>
    <row r="99" spans="8:14" x14ac:dyDescent="0.25">
      <c r="H99" t="s">
        <v>63</v>
      </c>
      <c r="J99">
        <v>3</v>
      </c>
      <c r="K99" t="s">
        <v>149</v>
      </c>
    </row>
    <row r="100" spans="8:14" x14ac:dyDescent="0.25">
      <c r="H100" t="s">
        <v>63</v>
      </c>
      <c r="J100">
        <v>4</v>
      </c>
      <c r="K100" t="s">
        <v>149</v>
      </c>
    </row>
    <row r="101" spans="8:14" x14ac:dyDescent="0.25">
      <c r="H101" t="s">
        <v>63</v>
      </c>
      <c r="J101">
        <v>5</v>
      </c>
      <c r="K101" t="s">
        <v>149</v>
      </c>
    </row>
    <row r="102" spans="8:14" x14ac:dyDescent="0.25">
      <c r="H102" t="s">
        <v>63</v>
      </c>
      <c r="I102" s="7" t="s">
        <v>142</v>
      </c>
      <c r="J102">
        <v>1</v>
      </c>
      <c r="K102" t="s">
        <v>149</v>
      </c>
    </row>
    <row r="103" spans="8:14" x14ac:dyDescent="0.25">
      <c r="H103" t="s">
        <v>63</v>
      </c>
      <c r="I103" t="s">
        <v>71</v>
      </c>
      <c r="J103">
        <v>2</v>
      </c>
      <c r="K103" t="s">
        <v>149</v>
      </c>
    </row>
    <row r="104" spans="8:14" x14ac:dyDescent="0.25">
      <c r="H104" t="s">
        <v>63</v>
      </c>
      <c r="J104">
        <v>3</v>
      </c>
      <c r="K104" t="s">
        <v>149</v>
      </c>
    </row>
    <row r="105" spans="8:14" x14ac:dyDescent="0.25">
      <c r="H105" t="s">
        <v>63</v>
      </c>
      <c r="J105">
        <v>4</v>
      </c>
      <c r="K105" t="s">
        <v>149</v>
      </c>
    </row>
    <row r="106" spans="8:14" x14ac:dyDescent="0.25">
      <c r="H106" t="s">
        <v>63</v>
      </c>
      <c r="I106" s="7" t="s">
        <v>143</v>
      </c>
      <c r="J106">
        <v>1</v>
      </c>
      <c r="K106" t="s">
        <v>149</v>
      </c>
    </row>
    <row r="107" spans="8:14" x14ac:dyDescent="0.25">
      <c r="H107" t="s">
        <v>63</v>
      </c>
      <c r="J107">
        <v>2</v>
      </c>
      <c r="K107" t="s">
        <v>149</v>
      </c>
    </row>
    <row r="108" spans="8:14" x14ac:dyDescent="0.25">
      <c r="H108" t="s">
        <v>63</v>
      </c>
      <c r="J108">
        <v>3</v>
      </c>
      <c r="K108" t="s">
        <v>149</v>
      </c>
    </row>
    <row r="109" spans="8:14" x14ac:dyDescent="0.25">
      <c r="H109" t="s">
        <v>63</v>
      </c>
      <c r="J109">
        <v>4</v>
      </c>
      <c r="K109" t="s">
        <v>149</v>
      </c>
    </row>
    <row r="110" spans="8:14" x14ac:dyDescent="0.25">
      <c r="H110" t="s">
        <v>63</v>
      </c>
      <c r="J110">
        <v>5</v>
      </c>
      <c r="K110" t="s">
        <v>149</v>
      </c>
    </row>
    <row r="112" spans="8:14" x14ac:dyDescent="0.25">
      <c r="L112" s="7" t="s">
        <v>145</v>
      </c>
      <c r="M112">
        <v>1</v>
      </c>
      <c r="N112" t="s">
        <v>152</v>
      </c>
    </row>
    <row r="113" spans="12:14" x14ac:dyDescent="0.25">
      <c r="L113" s="7" t="s">
        <v>147</v>
      </c>
      <c r="M113">
        <v>3</v>
      </c>
      <c r="N113" t="s">
        <v>152</v>
      </c>
    </row>
    <row r="114" spans="12:14" x14ac:dyDescent="0.25">
      <c r="L114" s="7" t="s">
        <v>142</v>
      </c>
      <c r="M114">
        <v>12</v>
      </c>
      <c r="N114" t="s">
        <v>151</v>
      </c>
    </row>
    <row r="115" spans="12:14" x14ac:dyDescent="0.25">
      <c r="L115" s="7" t="s">
        <v>143</v>
      </c>
      <c r="M115">
        <v>3</v>
      </c>
      <c r="N115" t="s">
        <v>150</v>
      </c>
    </row>
    <row r="116" spans="12:14" x14ac:dyDescent="0.25">
      <c r="L116" s="7" t="s">
        <v>144</v>
      </c>
      <c r="M116">
        <v>5</v>
      </c>
      <c r="N116" t="s">
        <v>153</v>
      </c>
    </row>
    <row r="118" spans="12:14" x14ac:dyDescent="0.25">
      <c r="M118">
        <f>SUM(M112:M116)</f>
        <v>24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/>
  </sheetViews>
  <sheetFormatPr defaultRowHeight="15" x14ac:dyDescent="0.25"/>
  <sheetData>
    <row r="2" spans="1:5" ht="15.75" thickBot="1" x14ac:dyDescent="0.3">
      <c r="A2" s="10"/>
      <c r="B2" s="11" t="s">
        <v>205</v>
      </c>
      <c r="C2" s="11" t="s">
        <v>206</v>
      </c>
      <c r="D2" s="11" t="s">
        <v>207</v>
      </c>
      <c r="E2" s="11" t="s">
        <v>208</v>
      </c>
    </row>
    <row r="3" spans="1:5" ht="15.75" thickTop="1" x14ac:dyDescent="0.25">
      <c r="A3" s="12">
        <v>46</v>
      </c>
      <c r="B3" s="13" t="s">
        <v>209</v>
      </c>
      <c r="C3" s="14" t="s">
        <v>210</v>
      </c>
      <c r="D3" s="14"/>
      <c r="E3" s="15"/>
    </row>
    <row r="4" spans="1:5" x14ac:dyDescent="0.25">
      <c r="A4" s="12">
        <v>47</v>
      </c>
      <c r="B4" s="16" t="s">
        <v>211</v>
      </c>
      <c r="C4" s="17" t="s">
        <v>212</v>
      </c>
      <c r="D4" s="17"/>
      <c r="E4" s="18"/>
    </row>
    <row r="5" spans="1:5" x14ac:dyDescent="0.25">
      <c r="A5" s="12">
        <v>48</v>
      </c>
      <c r="B5" s="16"/>
      <c r="C5" s="17"/>
      <c r="D5" s="17"/>
      <c r="E5" s="18"/>
    </row>
    <row r="6" spans="1:5" x14ac:dyDescent="0.25">
      <c r="A6" s="12">
        <v>49</v>
      </c>
      <c r="B6" s="16"/>
      <c r="C6" s="17"/>
      <c r="D6" s="17"/>
      <c r="E6" s="18"/>
    </row>
    <row r="7" spans="1:5" x14ac:dyDescent="0.25">
      <c r="A7" s="12">
        <v>50</v>
      </c>
      <c r="B7" s="16"/>
      <c r="C7" s="17"/>
      <c r="D7" s="17"/>
      <c r="E7" s="18"/>
    </row>
    <row r="8" spans="1:5" ht="15.75" thickBot="1" x14ac:dyDescent="0.3">
      <c r="A8" s="12">
        <v>51</v>
      </c>
      <c r="B8" s="19" t="s">
        <v>213</v>
      </c>
      <c r="C8" s="20" t="s">
        <v>214</v>
      </c>
      <c r="D8" s="20"/>
      <c r="E8" s="21"/>
    </row>
    <row r="9" spans="1:5" ht="15.75" thickTop="1" x14ac:dyDescent="0.25">
      <c r="A9" s="12">
        <v>52</v>
      </c>
      <c r="B9" s="10"/>
      <c r="C9" s="10"/>
      <c r="D9" s="10"/>
      <c r="E9" s="10"/>
    </row>
    <row r="10" spans="1:5" x14ac:dyDescent="0.25">
      <c r="A10" s="12">
        <v>53</v>
      </c>
      <c r="B10" s="10"/>
      <c r="C10" s="10"/>
      <c r="D10" s="10"/>
      <c r="E10" s="10"/>
    </row>
    <row r="11" spans="1:5" x14ac:dyDescent="0.25">
      <c r="A11" s="12">
        <v>54</v>
      </c>
      <c r="B11" s="10"/>
      <c r="C11" s="10"/>
      <c r="D11" s="10"/>
      <c r="E11" s="10"/>
    </row>
    <row r="12" spans="1:5" x14ac:dyDescent="0.25">
      <c r="A12" s="12">
        <v>55</v>
      </c>
      <c r="B12" s="10"/>
      <c r="C12" s="10"/>
      <c r="D12" s="10"/>
      <c r="E12" s="10"/>
    </row>
    <row r="13" spans="1:5" x14ac:dyDescent="0.25">
      <c r="A13" s="12">
        <v>56</v>
      </c>
      <c r="B13" s="10"/>
      <c r="C13" s="10"/>
      <c r="D13" s="10"/>
      <c r="E13" s="10"/>
    </row>
    <row r="14" spans="1:5" x14ac:dyDescent="0.25">
      <c r="A14" s="12">
        <v>57</v>
      </c>
      <c r="B14" s="10"/>
      <c r="C14" s="10"/>
      <c r="D14" s="10"/>
      <c r="E14" s="10"/>
    </row>
    <row r="15" spans="1:5" x14ac:dyDescent="0.25">
      <c r="A15" s="12">
        <v>58</v>
      </c>
      <c r="B15" s="10"/>
      <c r="C15" s="10"/>
      <c r="D15" s="10"/>
      <c r="E15" s="10"/>
    </row>
    <row r="16" spans="1:5" ht="15.75" thickBot="1" x14ac:dyDescent="0.3">
      <c r="A16" s="12">
        <v>59</v>
      </c>
      <c r="B16" s="10"/>
      <c r="C16" s="10"/>
      <c r="D16" s="10"/>
      <c r="E16" s="10"/>
    </row>
    <row r="17" spans="1:5" ht="15.75" thickTop="1" x14ac:dyDescent="0.25">
      <c r="A17" s="12">
        <v>60</v>
      </c>
      <c r="B17" s="13" t="s">
        <v>209</v>
      </c>
      <c r="C17" s="14" t="s">
        <v>210</v>
      </c>
      <c r="D17" s="14" t="s">
        <v>211</v>
      </c>
      <c r="E17" s="15"/>
    </row>
    <row r="18" spans="1:5" x14ac:dyDescent="0.25">
      <c r="A18" s="12">
        <v>61</v>
      </c>
      <c r="B18" s="16" t="s">
        <v>211</v>
      </c>
      <c r="C18" s="17" t="s">
        <v>212</v>
      </c>
      <c r="D18" s="17"/>
      <c r="E18" s="18"/>
    </row>
    <row r="19" spans="1:5" x14ac:dyDescent="0.25">
      <c r="A19" s="12">
        <v>62</v>
      </c>
      <c r="B19" s="16" t="s">
        <v>215</v>
      </c>
      <c r="C19" s="17" t="s">
        <v>216</v>
      </c>
      <c r="D19" s="17" t="s">
        <v>217</v>
      </c>
      <c r="E19" s="18" t="s">
        <v>218</v>
      </c>
    </row>
    <row r="20" spans="1:5" x14ac:dyDescent="0.25">
      <c r="A20" s="12">
        <v>63</v>
      </c>
      <c r="B20" s="16"/>
      <c r="C20" s="17"/>
      <c r="D20" s="17"/>
      <c r="E20" s="18"/>
    </row>
    <row r="21" spans="1:5" x14ac:dyDescent="0.25">
      <c r="A21" s="12">
        <v>64</v>
      </c>
      <c r="B21" s="16"/>
      <c r="C21" s="17"/>
      <c r="D21" s="17"/>
      <c r="E21" s="18"/>
    </row>
    <row r="22" spans="1:5" ht="15.75" thickBot="1" x14ac:dyDescent="0.3">
      <c r="A22" s="12">
        <v>65</v>
      </c>
      <c r="B22" s="19" t="s">
        <v>219</v>
      </c>
      <c r="C22" s="20" t="s">
        <v>214</v>
      </c>
      <c r="D22" s="20"/>
      <c r="E22" s="21"/>
    </row>
    <row r="23" spans="1:5" ht="15.75" thickTop="1" x14ac:dyDescent="0.25">
      <c r="A23" s="10"/>
      <c r="B23" s="10"/>
      <c r="C23" s="10"/>
      <c r="D23" s="10"/>
      <c r="E2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PLC</vt:lpstr>
      <vt:lpstr>cables</vt:lpstr>
      <vt:lpstr>TBs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kkvistberg</dc:creator>
  <cp:lastModifiedBy>kkvistberg</cp:lastModifiedBy>
  <dcterms:created xsi:type="dcterms:W3CDTF">2014-04-14T13:27:57Z</dcterms:created>
  <dcterms:modified xsi:type="dcterms:W3CDTF">2014-12-13T05:35:20Z</dcterms:modified>
</cp:coreProperties>
</file>