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6140" windowHeight="73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M12" i="1" l="1"/>
  <c r="F37" i="1"/>
  <c r="J54" i="1" l="1"/>
  <c r="J53" i="1"/>
  <c r="N44" i="1"/>
  <c r="L44" i="1"/>
  <c r="N42" i="1"/>
  <c r="N41" i="1"/>
  <c r="L41" i="1"/>
  <c r="L39" i="1"/>
  <c r="L38" i="1"/>
  <c r="K38" i="1"/>
  <c r="L37" i="1"/>
  <c r="N35" i="1"/>
  <c r="M35" i="1"/>
  <c r="L35" i="1"/>
  <c r="J35" i="1"/>
  <c r="J4" i="1"/>
  <c r="J8" i="1"/>
  <c r="J52" i="1" s="1"/>
  <c r="J21" i="1" l="1"/>
  <c r="J22" i="1" s="1"/>
  <c r="J56" i="1" s="1"/>
  <c r="J58" i="1" s="1"/>
  <c r="C33" i="1"/>
  <c r="C46" i="1"/>
  <c r="F67" i="1" l="1"/>
  <c r="F56" i="1"/>
  <c r="F54" i="1"/>
  <c r="D67" i="1" l="1"/>
  <c r="C19" i="1"/>
  <c r="C27" i="1" s="1"/>
  <c r="C29" i="1" s="1"/>
  <c r="C21" i="1"/>
</calcChain>
</file>

<file path=xl/sharedStrings.xml><?xml version="1.0" encoding="utf-8"?>
<sst xmlns="http://schemas.openxmlformats.org/spreadsheetml/2006/main" count="83" uniqueCount="66">
  <si>
    <t>Medical Costs for 2014</t>
  </si>
  <si>
    <t>Medical Travel Insurance</t>
  </si>
  <si>
    <t>Dates</t>
  </si>
  <si>
    <t>Fee</t>
  </si>
  <si>
    <t>4/20 - 4/28</t>
  </si>
  <si>
    <t>9/07-9/30</t>
  </si>
  <si>
    <t>10/1-10/30</t>
  </si>
  <si>
    <t>11/1-11/30</t>
  </si>
  <si>
    <t>12/1-12/23</t>
  </si>
  <si>
    <t>12/24/14-1/23/15</t>
  </si>
  <si>
    <t>Last 8 Days</t>
  </si>
  <si>
    <t>2014 Total</t>
  </si>
  <si>
    <t>Last 8 Days 2014</t>
  </si>
  <si>
    <t>Carry to 2015</t>
  </si>
  <si>
    <t>Medical Care - Doctors and Hospitals</t>
  </si>
  <si>
    <t>Date</t>
  </si>
  <si>
    <t>Procedure</t>
  </si>
  <si>
    <t>Fees</t>
  </si>
  <si>
    <t>6/?/2014</t>
  </si>
  <si>
    <t>angiogram</t>
  </si>
  <si>
    <t>stent</t>
  </si>
  <si>
    <t>7/4/14-7/6/14</t>
  </si>
  <si>
    <t>Hotels</t>
  </si>
  <si>
    <t>Totals</t>
  </si>
  <si>
    <t>1/23-2/28 2015 Insurance</t>
  </si>
  <si>
    <t>01/21/2015 Japan Hospital</t>
  </si>
  <si>
    <t>2015 Total</t>
  </si>
  <si>
    <t>03/28-04/06/2015</t>
  </si>
  <si>
    <t>05/18-05/24/2015</t>
  </si>
  <si>
    <t>07/25-07/28/2015</t>
  </si>
  <si>
    <t>Dave</t>
  </si>
  <si>
    <t>MTS-J</t>
  </si>
  <si>
    <t>Insurance</t>
  </si>
  <si>
    <t>07/29-08/01/2015</t>
  </si>
  <si>
    <t>08/25-08/28/2015</t>
  </si>
  <si>
    <t>06/04-06/17/2015</t>
  </si>
  <si>
    <t>10/26-10/30/2015</t>
  </si>
  <si>
    <t>09/30-10/07/2015</t>
  </si>
  <si>
    <t>11/21-11/30/2015</t>
  </si>
  <si>
    <t>Medical Costs for 2015</t>
  </si>
  <si>
    <t>Prescriptions</t>
  </si>
  <si>
    <t>Diovan</t>
  </si>
  <si>
    <t>Plavix</t>
  </si>
  <si>
    <t>Lipitor</t>
  </si>
  <si>
    <t>Atenolol</t>
  </si>
  <si>
    <t>Amlodipine</t>
  </si>
  <si>
    <t>Pletaal</t>
  </si>
  <si>
    <t>Burinex</t>
  </si>
  <si>
    <t>Xyzal/Xycast</t>
  </si>
  <si>
    <t>Monthly</t>
  </si>
  <si>
    <t>Daily</t>
  </si>
  <si>
    <t>Multiplier</t>
  </si>
  <si>
    <t>Year</t>
  </si>
  <si>
    <t>Additions</t>
  </si>
  <si>
    <t>Inhaler</t>
  </si>
  <si>
    <t>Antibiotics</t>
  </si>
  <si>
    <t>Mucalitic</t>
  </si>
  <si>
    <t>Subtotal</t>
  </si>
  <si>
    <t>2015 Subtotal</t>
  </si>
  <si>
    <t>Subtotal Medications</t>
  </si>
  <si>
    <t>Doctor Office Visits</t>
  </si>
  <si>
    <t>Travel Insurance</t>
  </si>
  <si>
    <t>Operation</t>
  </si>
  <si>
    <t>Medications</t>
  </si>
  <si>
    <t>Doctor Visits</t>
  </si>
  <si>
    <t>Total Medical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</si>
</sst>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[$PHP]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2" fillId="0" borderId="0" xfId="0" applyNumberFormat="1" applyFont="1"/>
    <xf numFmtId="17" fontId="2" fillId="0" borderId="0" xfId="0" applyNumberFormat="1" applyFont="1"/>
    <xf numFmtId="44" fontId="3" fillId="0" borderId="0" xfId="1" applyFont="1"/>
    <xf numFmtId="164" fontId="0" fillId="0" borderId="0" xfId="0" applyNumberFormat="1"/>
    <xf numFmtId="14" fontId="2" fillId="0" borderId="0" xfId="0" applyNumberFormat="1" applyFont="1"/>
    <xf numFmtId="8" fontId="0" fillId="0" borderId="0" xfId="0" applyNumberFormat="1"/>
    <xf numFmtId="165" fontId="0" fillId="0" borderId="0" xfId="0" applyNumberForma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/>
    <xf numFmtId="164" fontId="3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7"/>
  <sheetViews>
    <sheetView tabSelected="1" view="pageLayout" topLeftCell="E49" zoomScaleNormal="100" workbookViewId="0">
      <selection activeCell="M13" sqref="M13"/>
    </sheetView>
  </sheetViews>
  <sheetFormatPr defaultRowHeight="15" x14ac:dyDescent="0.25"/>
  <cols>
    <col min="1" max="2" width="16.5703125" customWidth="1"/>
    <col min="3" max="3" width="10.85546875" customWidth="1"/>
    <col min="4" max="4" width="11.5703125" bestFit="1" customWidth="1"/>
    <col min="5" max="6" width="10.140625" bestFit="1" customWidth="1"/>
    <col min="7" max="7" width="9.85546875" customWidth="1"/>
    <col min="10" max="10" width="11.140625" customWidth="1"/>
    <col min="12" max="12" width="14.140625" customWidth="1"/>
    <col min="13" max="13" width="14.28515625" customWidth="1"/>
    <col min="14" max="14" width="13.28515625" customWidth="1"/>
  </cols>
  <sheetData>
    <row r="2" spans="1:14" ht="21" x14ac:dyDescent="0.35">
      <c r="C2" s="4" t="s">
        <v>0</v>
      </c>
      <c r="J2" s="4" t="s">
        <v>39</v>
      </c>
    </row>
    <row r="4" spans="1:14" x14ac:dyDescent="0.25">
      <c r="H4" s="1" t="s">
        <v>13</v>
      </c>
      <c r="I4" s="1"/>
      <c r="J4" s="5">
        <f>C26+C27</f>
        <v>212.13133333333332</v>
      </c>
    </row>
    <row r="5" spans="1:14" ht="15.75" x14ac:dyDescent="0.25">
      <c r="A5" s="2" t="s">
        <v>1</v>
      </c>
      <c r="B5" s="2"/>
      <c r="H5" s="1" t="s">
        <v>24</v>
      </c>
      <c r="I5" s="1"/>
      <c r="J5" s="5">
        <v>316.77999999999997</v>
      </c>
    </row>
    <row r="7" spans="1:14" ht="15.75" x14ac:dyDescent="0.25">
      <c r="A7" s="3" t="s">
        <v>2</v>
      </c>
      <c r="B7" s="3"/>
      <c r="C7" s="3" t="s">
        <v>3</v>
      </c>
    </row>
    <row r="8" spans="1:14" x14ac:dyDescent="0.25">
      <c r="H8" s="9" t="s">
        <v>25</v>
      </c>
      <c r="I8" s="9"/>
      <c r="J8" s="5">
        <f>M12</f>
        <v>20092.37</v>
      </c>
      <c r="L8" s="8">
        <v>25092.37</v>
      </c>
      <c r="M8" s="5">
        <v>25092.37</v>
      </c>
      <c r="N8" t="s">
        <v>30</v>
      </c>
    </row>
    <row r="9" spans="1:14" x14ac:dyDescent="0.25">
      <c r="A9" s="1" t="s">
        <v>4</v>
      </c>
      <c r="B9" s="1"/>
      <c r="C9" s="5">
        <v>53.46</v>
      </c>
      <c r="H9" s="1" t="s">
        <v>27</v>
      </c>
      <c r="I9" s="1"/>
      <c r="J9" s="5">
        <v>399</v>
      </c>
      <c r="L9" s="10">
        <v>7928</v>
      </c>
      <c r="M9" s="5">
        <v>0</v>
      </c>
      <c r="N9" t="s">
        <v>31</v>
      </c>
    </row>
    <row r="10" spans="1:14" x14ac:dyDescent="0.25">
      <c r="H10" s="1" t="s">
        <v>28</v>
      </c>
      <c r="J10" s="5">
        <v>299</v>
      </c>
      <c r="M10" s="5">
        <v>5000</v>
      </c>
      <c r="N10" t="s">
        <v>32</v>
      </c>
    </row>
    <row r="11" spans="1:14" x14ac:dyDescent="0.25">
      <c r="A11" s="1" t="s">
        <v>5</v>
      </c>
      <c r="B11" s="1"/>
      <c r="C11" s="5">
        <v>119.76</v>
      </c>
      <c r="H11" s="1" t="s">
        <v>35</v>
      </c>
      <c r="J11" s="5">
        <v>231</v>
      </c>
      <c r="M11" s="1"/>
    </row>
    <row r="12" spans="1:14" x14ac:dyDescent="0.25">
      <c r="H12" s="1" t="s">
        <v>29</v>
      </c>
      <c r="J12" s="5">
        <v>134</v>
      </c>
      <c r="M12" s="5">
        <f>M8-M10</f>
        <v>20092.37</v>
      </c>
    </row>
    <row r="13" spans="1:14" x14ac:dyDescent="0.25">
      <c r="A13" s="1" t="s">
        <v>6</v>
      </c>
      <c r="B13" s="1"/>
      <c r="C13" s="5">
        <v>280.10000000000002</v>
      </c>
      <c r="H13" s="1" t="s">
        <v>33</v>
      </c>
      <c r="J13" s="5">
        <v>182</v>
      </c>
    </row>
    <row r="14" spans="1:14" x14ac:dyDescent="0.25">
      <c r="H14" s="1" t="s">
        <v>34</v>
      </c>
      <c r="J14" s="5">
        <v>182</v>
      </c>
    </row>
    <row r="15" spans="1:14" x14ac:dyDescent="0.25">
      <c r="A15" s="1" t="s">
        <v>7</v>
      </c>
      <c r="B15" s="1"/>
      <c r="C15" s="5">
        <v>289.64999999999998</v>
      </c>
      <c r="H15" s="1" t="s">
        <v>37</v>
      </c>
      <c r="J15" s="5">
        <v>182</v>
      </c>
    </row>
    <row r="16" spans="1:14" x14ac:dyDescent="0.25">
      <c r="H16" s="1" t="s">
        <v>36</v>
      </c>
      <c r="J16" s="5">
        <v>134</v>
      </c>
    </row>
    <row r="17" spans="1:13" x14ac:dyDescent="0.25">
      <c r="A17" s="1" t="s">
        <v>8</v>
      </c>
      <c r="B17" s="1"/>
      <c r="C17" s="5">
        <v>215.91</v>
      </c>
      <c r="H17" s="1" t="s">
        <v>38</v>
      </c>
      <c r="J17" s="5">
        <v>240</v>
      </c>
    </row>
    <row r="19" spans="1:13" x14ac:dyDescent="0.25">
      <c r="A19" s="1" t="s">
        <v>10</v>
      </c>
      <c r="B19" s="1"/>
      <c r="C19" s="5">
        <f>C26*8/30</f>
        <v>77.138666666666666</v>
      </c>
    </row>
    <row r="21" spans="1:13" x14ac:dyDescent="0.25">
      <c r="A21" s="1" t="s">
        <v>11</v>
      </c>
      <c r="B21" s="1"/>
      <c r="C21" s="5">
        <f>SUM(C9,C11,C13,C15,C17,C19)</f>
        <v>1036.0186666666666</v>
      </c>
      <c r="H21" s="1" t="s">
        <v>58</v>
      </c>
      <c r="J21" s="5">
        <f>J4+J5+SUM(J8:J17)</f>
        <v>22604.281333333332</v>
      </c>
    </row>
    <row r="22" spans="1:13" x14ac:dyDescent="0.25">
      <c r="H22" s="1" t="s">
        <v>61</v>
      </c>
      <c r="J22" s="5">
        <f>J21-J8</f>
        <v>2511.9113333333335</v>
      </c>
    </row>
    <row r="24" spans="1:13" x14ac:dyDescent="0.25">
      <c r="H24" s="1" t="s">
        <v>40</v>
      </c>
      <c r="J24" s="13" t="s">
        <v>50</v>
      </c>
      <c r="K24" s="13" t="s">
        <v>51</v>
      </c>
      <c r="L24" s="13" t="s">
        <v>49</v>
      </c>
      <c r="M24" s="13" t="s">
        <v>52</v>
      </c>
    </row>
    <row r="26" spans="1:13" x14ac:dyDescent="0.25">
      <c r="A26" s="1" t="s">
        <v>9</v>
      </c>
      <c r="B26" s="1"/>
      <c r="C26" s="5">
        <v>289.27</v>
      </c>
      <c r="H26" t="s">
        <v>41</v>
      </c>
      <c r="J26" s="11">
        <v>75</v>
      </c>
    </row>
    <row r="27" spans="1:13" x14ac:dyDescent="0.25">
      <c r="A27" s="1" t="s">
        <v>12</v>
      </c>
      <c r="B27" s="1"/>
      <c r="C27" s="5">
        <f>-C19</f>
        <v>-77.138666666666666</v>
      </c>
      <c r="H27" t="s">
        <v>42</v>
      </c>
      <c r="J27" s="11">
        <v>35</v>
      </c>
    </row>
    <row r="28" spans="1:13" x14ac:dyDescent="0.25">
      <c r="H28" t="s">
        <v>43</v>
      </c>
      <c r="J28" s="11">
        <v>53</v>
      </c>
    </row>
    <row r="29" spans="1:13" x14ac:dyDescent="0.25">
      <c r="A29" s="1" t="s">
        <v>13</v>
      </c>
      <c r="B29" s="1"/>
      <c r="C29" s="5">
        <f>C26+C27</f>
        <v>212.13133333333332</v>
      </c>
      <c r="H29" t="s">
        <v>44</v>
      </c>
      <c r="J29" s="11">
        <v>15</v>
      </c>
    </row>
    <row r="30" spans="1:13" x14ac:dyDescent="0.25">
      <c r="A30" s="1" t="s">
        <v>24</v>
      </c>
      <c r="B30" s="1"/>
      <c r="C30" s="5">
        <v>316.77999999999997</v>
      </c>
      <c r="H30" t="s">
        <v>45</v>
      </c>
      <c r="J30" s="11">
        <v>10</v>
      </c>
    </row>
    <row r="31" spans="1:13" x14ac:dyDescent="0.25">
      <c r="H31" t="s">
        <v>46</v>
      </c>
      <c r="J31" s="11">
        <v>35</v>
      </c>
    </row>
    <row r="32" spans="1:13" x14ac:dyDescent="0.25">
      <c r="H32" t="s">
        <v>47</v>
      </c>
      <c r="J32" s="11">
        <v>30</v>
      </c>
    </row>
    <row r="33" spans="1:14" x14ac:dyDescent="0.25">
      <c r="A33" s="9" t="s">
        <v>25</v>
      </c>
      <c r="B33" s="9"/>
      <c r="C33" s="5">
        <f>F37</f>
        <v>20092.37</v>
      </c>
      <c r="E33" s="8">
        <v>25092.37</v>
      </c>
      <c r="F33" s="5">
        <v>25092.37</v>
      </c>
      <c r="G33" t="s">
        <v>30</v>
      </c>
      <c r="H33" t="s">
        <v>48</v>
      </c>
      <c r="J33" s="11">
        <v>35</v>
      </c>
    </row>
    <row r="34" spans="1:14" x14ac:dyDescent="0.25">
      <c r="A34" s="1" t="s">
        <v>27</v>
      </c>
      <c r="B34" s="1"/>
      <c r="C34" s="5">
        <v>399</v>
      </c>
      <c r="E34" s="10">
        <v>7928</v>
      </c>
      <c r="F34" s="5">
        <v>0</v>
      </c>
      <c r="G34" t="s">
        <v>31</v>
      </c>
    </row>
    <row r="35" spans="1:14" x14ac:dyDescent="0.25">
      <c r="A35" s="1" t="s">
        <v>28</v>
      </c>
      <c r="C35" s="5">
        <v>299</v>
      </c>
      <c r="F35" s="5">
        <v>5000</v>
      </c>
      <c r="G35" t="s">
        <v>32</v>
      </c>
      <c r="H35" s="1" t="s">
        <v>57</v>
      </c>
      <c r="J35" s="12">
        <f>SUM(J26:J33)</f>
        <v>288</v>
      </c>
      <c r="K35">
        <v>12</v>
      </c>
      <c r="L35" s="11">
        <f>J35*K35</f>
        <v>3456</v>
      </c>
      <c r="M35" s="11">
        <f>L35*12</f>
        <v>41472</v>
      </c>
      <c r="N35" s="5">
        <f>M35/43</f>
        <v>964.46511627906978</v>
      </c>
    </row>
    <row r="36" spans="1:14" x14ac:dyDescent="0.25">
      <c r="A36" s="1" t="s">
        <v>35</v>
      </c>
      <c r="C36" s="5">
        <v>231</v>
      </c>
      <c r="F36" s="1"/>
    </row>
    <row r="37" spans="1:14" x14ac:dyDescent="0.25">
      <c r="A37" s="1" t="s">
        <v>29</v>
      </c>
      <c r="C37" s="5">
        <v>134</v>
      </c>
      <c r="F37" s="5">
        <f>F33+F34-F35</f>
        <v>20092.37</v>
      </c>
      <c r="H37" t="s">
        <v>53</v>
      </c>
      <c r="I37" t="s">
        <v>54</v>
      </c>
      <c r="J37">
        <v>2</v>
      </c>
      <c r="K37">
        <v>2800</v>
      </c>
      <c r="L37" s="11">
        <f>J37*K37</f>
        <v>5600</v>
      </c>
    </row>
    <row r="38" spans="1:14" x14ac:dyDescent="0.25">
      <c r="A38" s="1" t="s">
        <v>33</v>
      </c>
      <c r="C38" s="5">
        <v>182</v>
      </c>
      <c r="I38" t="s">
        <v>55</v>
      </c>
      <c r="J38">
        <v>3</v>
      </c>
      <c r="K38">
        <f>90*14</f>
        <v>1260</v>
      </c>
      <c r="L38" s="11">
        <f>J38*K38</f>
        <v>3780</v>
      </c>
    </row>
    <row r="39" spans="1:14" x14ac:dyDescent="0.25">
      <c r="A39" s="1" t="s">
        <v>34</v>
      </c>
      <c r="C39" s="5">
        <v>182</v>
      </c>
      <c r="I39" t="s">
        <v>56</v>
      </c>
      <c r="J39">
        <v>4</v>
      </c>
      <c r="K39">
        <v>800</v>
      </c>
      <c r="L39" s="11">
        <f>J39*K39</f>
        <v>3200</v>
      </c>
    </row>
    <row r="40" spans="1:14" x14ac:dyDescent="0.25">
      <c r="A40" s="1" t="s">
        <v>37</v>
      </c>
      <c r="C40" s="5">
        <v>182</v>
      </c>
    </row>
    <row r="41" spans="1:14" x14ac:dyDescent="0.25">
      <c r="A41" s="1" t="s">
        <v>36</v>
      </c>
      <c r="C41" s="5">
        <v>134</v>
      </c>
      <c r="L41" s="11">
        <f>SUM(L37:L39)</f>
        <v>12580</v>
      </c>
      <c r="N41" s="5">
        <f>L41/43</f>
        <v>292.55813953488371</v>
      </c>
    </row>
    <row r="42" spans="1:14" x14ac:dyDescent="0.25">
      <c r="A42" s="1" t="s">
        <v>38</v>
      </c>
      <c r="C42" s="5">
        <v>240</v>
      </c>
      <c r="L42" s="1" t="s">
        <v>59</v>
      </c>
      <c r="N42" s="5">
        <f>N35+N41</f>
        <v>1257.0232558139535</v>
      </c>
    </row>
    <row r="44" spans="1:14" x14ac:dyDescent="0.25">
      <c r="H44" t="s">
        <v>60</v>
      </c>
      <c r="J44">
        <v>5</v>
      </c>
      <c r="K44">
        <v>300</v>
      </c>
      <c r="L44" s="11">
        <f>J44*K44</f>
        <v>1500</v>
      </c>
      <c r="N44" s="5">
        <f>L44/43</f>
        <v>34.883720930232556</v>
      </c>
    </row>
    <row r="46" spans="1:14" x14ac:dyDescent="0.25">
      <c r="A46" s="1" t="s">
        <v>26</v>
      </c>
      <c r="C46" s="5">
        <f>C29+C30+SUM(C33:C43)</f>
        <v>22604.281333333332</v>
      </c>
    </row>
    <row r="49" spans="1:10" ht="21" x14ac:dyDescent="0.35">
      <c r="J49" s="4" t="s">
        <v>39</v>
      </c>
    </row>
    <row r="50" spans="1:10" ht="21" x14ac:dyDescent="0.35">
      <c r="C50" s="4" t="s">
        <v>14</v>
      </c>
    </row>
    <row r="52" spans="1:10" ht="15.75" x14ac:dyDescent="0.25">
      <c r="A52" s="3" t="s">
        <v>15</v>
      </c>
      <c r="B52" s="3"/>
      <c r="C52" s="3" t="s">
        <v>16</v>
      </c>
      <c r="D52" s="3" t="s">
        <v>17</v>
      </c>
      <c r="F52" s="3" t="s">
        <v>22</v>
      </c>
      <c r="H52" s="3" t="s">
        <v>62</v>
      </c>
      <c r="I52" s="14"/>
      <c r="J52" s="15">
        <f>J8</f>
        <v>20092.37</v>
      </c>
    </row>
    <row r="53" spans="1:10" ht="15.75" x14ac:dyDescent="0.25">
      <c r="H53" s="2" t="s">
        <v>63</v>
      </c>
      <c r="I53" s="14"/>
      <c r="J53" s="15">
        <f>N42</f>
        <v>1257.0232558139535</v>
      </c>
    </row>
    <row r="54" spans="1:10" ht="15.75" x14ac:dyDescent="0.25">
      <c r="A54" s="6" t="s">
        <v>18</v>
      </c>
      <c r="B54" s="6"/>
      <c r="C54" s="2" t="s">
        <v>19</v>
      </c>
      <c r="D54" s="7">
        <v>2140</v>
      </c>
      <c r="F54" s="7">
        <f>113.48+226.59</f>
        <v>340.07</v>
      </c>
      <c r="H54" s="2" t="s">
        <v>64</v>
      </c>
      <c r="I54" s="14"/>
      <c r="J54" s="15">
        <f>N44</f>
        <v>34.883720930232556</v>
      </c>
    </row>
    <row r="55" spans="1:10" ht="15.75" x14ac:dyDescent="0.25">
      <c r="A55" s="6"/>
      <c r="B55" s="6"/>
      <c r="C55" s="2"/>
      <c r="D55" s="7"/>
    </row>
    <row r="56" spans="1:10" ht="15.75" x14ac:dyDescent="0.25">
      <c r="A56" s="1" t="s">
        <v>21</v>
      </c>
      <c r="B56" s="1"/>
      <c r="C56" s="2" t="s">
        <v>20</v>
      </c>
      <c r="D56" s="7">
        <v>7050</v>
      </c>
      <c r="F56" s="7">
        <f>284.47</f>
        <v>284.47000000000003</v>
      </c>
      <c r="H56" s="2" t="s">
        <v>61</v>
      </c>
      <c r="I56" s="14"/>
      <c r="J56" s="15">
        <f>J22</f>
        <v>2511.9113333333335</v>
      </c>
    </row>
    <row r="58" spans="1:10" ht="15.75" x14ac:dyDescent="0.25">
      <c r="H58" s="2" t="s">
        <v>65</v>
      </c>
      <c r="J58" s="15">
        <f>SUM(J52:J56)</f>
        <v>23896.188310077519</v>
      </c>
    </row>
    <row r="67" spans="1:6" ht="15.75" x14ac:dyDescent="0.25">
      <c r="A67" s="3" t="s">
        <v>23</v>
      </c>
      <c r="B67" s="3"/>
      <c r="D67" s="7">
        <f>D54+D56</f>
        <v>9190</v>
      </c>
      <c r="F67" s="7">
        <f>F54+F56</f>
        <v>624.54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2015-01-11T10:07:00Z</dcterms:created>
  <dcterms:modified xsi:type="dcterms:W3CDTF">2016-02-04T06:44:28Z</dcterms:modified>
</cp:coreProperties>
</file>